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DieseArbeitsmappe"/>
  <mc:AlternateContent xmlns:mc="http://schemas.openxmlformats.org/markup-compatibility/2006">
    <mc:Choice Requires="x15">
      <x15ac:absPath xmlns:x15ac="http://schemas.microsoft.com/office/spreadsheetml/2010/11/ac" url="X:\Int\DATEN-ZUR-UMWELT\_DzU-ARTIKEL\12_UMWELT-WIRTSCHAFT\12-6_Umweltbez-Steuern-Geb\"/>
    </mc:Choice>
  </mc:AlternateContent>
  <xr:revisionPtr revIDLastSave="0" documentId="13_ncr:1_{BECC2E39-E240-4792-BFEB-1C4EC2F14E9F}" xr6:coauthVersionLast="36" xr6:coauthVersionMax="36" xr10:uidLastSave="{00000000-0000-0000-0000-000000000000}"/>
  <bookViews>
    <workbookView xWindow="735" yWindow="-15" windowWidth="25260" windowHeight="6060" tabRatio="656" firstSheet="1" activeTab="2" xr2:uid="{00000000-000D-0000-FFFF-FFFF00000000}"/>
  </bookViews>
  <sheets>
    <sheet name="Vorberechnung" sheetId="23" state="hidden" r:id="rId1"/>
    <sheet name="Daten" sheetId="1" r:id="rId2"/>
    <sheet name="Diagramm" sheetId="21" r:id="rId3"/>
  </sheets>
  <definedNames>
    <definedName name="Beschriftung">OFFSET(Vorberechnung!$A$14,0,0,COUNTA(Vorberechnung!$A$14:$A$28),-1)</definedName>
    <definedName name="Daten01">OFFSET(Daten!#REF!,0,0,COUNTA(Daten!#REF!),-1)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1">Daten!$A$1:$I$33</definedName>
    <definedName name="Print_Area" localSheetId="2">Diagramm!$B$1:$N$33</definedName>
  </definedNames>
  <calcPr calcId="191029"/>
</workbook>
</file>

<file path=xl/calcChain.xml><?xml version="1.0" encoding="utf-8"?>
<calcChain xmlns="http://schemas.openxmlformats.org/spreadsheetml/2006/main">
  <c r="I19" i="1" l="1"/>
  <c r="I18" i="1"/>
  <c r="K32" i="1"/>
  <c r="I32" i="1"/>
  <c r="J32" i="1" s="1"/>
  <c r="K31" i="1"/>
  <c r="I31" i="1"/>
  <c r="J31" i="1" s="1"/>
  <c r="I33" i="1" l="1"/>
  <c r="K33" i="1"/>
  <c r="J29" i="1" l="1"/>
  <c r="J30" i="1"/>
  <c r="I29" i="1"/>
  <c r="I30" i="1"/>
  <c r="I28" i="1"/>
  <c r="J28" i="1" s="1"/>
  <c r="J27" i="1"/>
  <c r="I27" i="1"/>
  <c r="I26" i="1"/>
  <c r="J26" i="1" s="1"/>
  <c r="J25" i="1"/>
  <c r="I25" i="1"/>
  <c r="I24" i="1"/>
  <c r="J24" i="1" s="1"/>
  <c r="J23" i="1"/>
  <c r="I23" i="1"/>
  <c r="I22" i="1"/>
  <c r="J22" i="1" s="1"/>
  <c r="J21" i="1"/>
  <c r="I21" i="1"/>
  <c r="I20" i="1"/>
  <c r="J20" i="1" s="1"/>
  <c r="J19" i="1"/>
  <c r="J18" i="1"/>
  <c r="J17" i="1"/>
  <c r="I17" i="1"/>
  <c r="I16" i="1"/>
  <c r="J16" i="1" s="1"/>
  <c r="J15" i="1"/>
  <c r="I15" i="1"/>
  <c r="I14" i="1"/>
  <c r="I13" i="1"/>
  <c r="I12" i="1"/>
  <c r="I11" i="1"/>
  <c r="AA3" i="1" l="1"/>
  <c r="J37" i="23"/>
  <c r="K37" i="23"/>
  <c r="J36" i="23"/>
  <c r="J35" i="23"/>
  <c r="J34" i="23"/>
  <c r="J33" i="23"/>
  <c r="J32" i="23"/>
  <c r="J31" i="23"/>
  <c r="J30" i="23"/>
  <c r="J29" i="23"/>
  <c r="J28" i="23"/>
  <c r="J27" i="23"/>
  <c r="J26" i="23"/>
  <c r="J25" i="23"/>
  <c r="J24" i="23"/>
  <c r="J23" i="23"/>
  <c r="J22" i="23"/>
  <c r="J21" i="23"/>
  <c r="J20" i="23"/>
  <c r="K27" i="23"/>
  <c r="K36" i="23"/>
  <c r="G36" i="23"/>
  <c r="L36" i="23" s="1"/>
  <c r="K35" i="23"/>
  <c r="G35" i="23"/>
  <c r="K34" i="23"/>
  <c r="G34" i="23"/>
  <c r="K33" i="23"/>
  <c r="G33" i="23"/>
  <c r="K32" i="23"/>
  <c r="G32" i="23"/>
  <c r="K31" i="23"/>
  <c r="G31" i="23"/>
  <c r="K30" i="23"/>
  <c r="G30" i="23"/>
  <c r="K29" i="23"/>
  <c r="G29" i="23"/>
  <c r="K28" i="23"/>
  <c r="G28" i="23"/>
  <c r="G27" i="23"/>
  <c r="K26" i="23"/>
  <c r="G26" i="23"/>
  <c r="L26" i="23" s="1"/>
  <c r="K25" i="23"/>
  <c r="G25" i="23"/>
  <c r="K24" i="23"/>
  <c r="G24" i="23"/>
  <c r="K23" i="23"/>
  <c r="G23" i="23"/>
  <c r="K22" i="23"/>
  <c r="G22" i="23"/>
  <c r="K21" i="23"/>
  <c r="G21" i="23"/>
  <c r="K20" i="23"/>
  <c r="G20" i="23"/>
  <c r="L20" i="23" s="1"/>
  <c r="K19" i="23"/>
  <c r="G19" i="23"/>
  <c r="L37" i="23" s="1"/>
  <c r="K18" i="23"/>
  <c r="G18" i="23"/>
  <c r="K17" i="23"/>
  <c r="G17" i="23"/>
  <c r="K16" i="23"/>
  <c r="G16" i="23"/>
  <c r="K15" i="23"/>
  <c r="G15" i="23"/>
  <c r="G14" i="23"/>
  <c r="L22" i="23"/>
  <c r="L33" i="23"/>
  <c r="L35" i="23"/>
  <c r="L24" i="23"/>
  <c r="L21" i="23"/>
  <c r="L23" i="23"/>
  <c r="L25" i="23"/>
  <c r="L27" i="23"/>
  <c r="L28" i="23"/>
  <c r="L32" i="23"/>
  <c r="L34" i="23"/>
  <c r="L30" i="23"/>
  <c r="L29" i="23"/>
  <c r="L31" i="23"/>
</calcChain>
</file>

<file path=xl/sharedStrings.xml><?xml version="1.0" encoding="utf-8"?>
<sst xmlns="http://schemas.openxmlformats.org/spreadsheetml/2006/main" count="59" uniqueCount="49">
  <si>
    <t>Quelle:</t>
  </si>
  <si>
    <t>Hauptitel:</t>
  </si>
  <si>
    <t>Untertitel:</t>
  </si>
  <si>
    <t>Fußnote:</t>
  </si>
  <si>
    <t>Trennlinie horizontal gepunktet</t>
  </si>
  <si>
    <t>Trennlinie horizontal</t>
  </si>
  <si>
    <t>Trennlinie vertikal gepunktet</t>
  </si>
  <si>
    <t>Zusätzliche Grafikelemente</t>
  </si>
  <si>
    <t>Achsenbezeichnung 1:</t>
  </si>
  <si>
    <t>Achsenbezeichnung 2:</t>
  </si>
  <si>
    <t>Kraftfahrzeugsteuer</t>
  </si>
  <si>
    <t>Stromsteuer</t>
  </si>
  <si>
    <t>Luftverkehrssteuer</t>
  </si>
  <si>
    <t>Gesamt</t>
  </si>
  <si>
    <t>Emissionsberechtigungen</t>
  </si>
  <si>
    <t>Anteil an den gesamten kassenmäßigen 
Steuereinnahmen öffentlicher Haushalte</t>
  </si>
  <si>
    <t>Milliarden Euro</t>
  </si>
  <si>
    <t>Aufkommen umweltbezogener Steuern</t>
  </si>
  <si>
    <t>Prozent</t>
  </si>
  <si>
    <t>Motor vehicle tax</t>
  </si>
  <si>
    <t>Electricity tax</t>
  </si>
  <si>
    <t>German air passenger taxes</t>
  </si>
  <si>
    <t>Total</t>
  </si>
  <si>
    <t xml:space="preserve">Share in overall cash tax receipts of public budgets </t>
  </si>
  <si>
    <t>Energy tax</t>
  </si>
  <si>
    <t>Emission permits</t>
  </si>
  <si>
    <t>Energiesteuer (früher Mineralölsteuer)</t>
  </si>
  <si>
    <t>BMF</t>
  </si>
  <si>
    <t>Bundesministerium der Finanzen: Kassenmäßige Steuereinnahmen nach Steuerarten und Gebietskörperschaften, http://www.bundesfinanzministerium.de/Content/DE/Standardartikel/Themen/Steuern/Steuerschaetzungen_und_Steuereinnahmen/1-kassenmaessige-steuereinnahmen-nach-steuerarten-und-gebietskoerperschaften.html</t>
  </si>
  <si>
    <t>Destatis</t>
  </si>
  <si>
    <t>Datenaktualisierung</t>
  </si>
  <si>
    <t>Unter "BMF" und "Destatis" müssen jeweils die Datenreihe für das neue Jahr eingetragen werden. Da zum Zeitpunkt der BMF-Veröffentlichung noch nicht sämtliche Angaben zu den Gemeindesteuern vorliegen, wird die Destatis-Quelle benötigt, die erst später erscheint. Für die Zwischenzeit können mithilfe der Wachstumsrate aus der BMF-Veröffentlichung die gesamten kassenmäßigen Steuereinnahmen geschätzt werden. Die Berechnungen aktualisieren sich automatisch und verwenden priorisierend die Originaldaten gegenüber der Schätzung. Die Diagramme müssen manuell angepasst werden.</t>
  </si>
  <si>
    <t>Quellen</t>
  </si>
  <si>
    <t xml:space="preserve">Statistisches Bundesamt: Finanzen und Steuern, Steuerhaushalt. Fachserie 14, Reihe 4, Blatt 1.1 "Kassenmäßige Steuereinnahmen des Bundes, der Länder und der Gemeinden/Gv. im Jahr yyyy"; vhttps://www.destatis.de/DE/ZahlenFakten/GesellschaftStaat/OeffentlicheFinanzenSteuern/Steuern/Steuerhaushalt/Tabellen/KassenmaessigeSteuereinnahmenNachSteuerverteilung.html </t>
  </si>
  <si>
    <t>Kassenmäßige Steuereinnahmen</t>
  </si>
  <si>
    <t>Veränderung Anteil an gesamten Steuern zum Vorjahr</t>
  </si>
  <si>
    <t>Vorberechnungen</t>
  </si>
  <si>
    <t>Veränderung Umweltbez. Steuern 2000 bis Jahr X</t>
  </si>
  <si>
    <t>Veränderung Gesamtsteuern 2000 bis Jahr X</t>
  </si>
  <si>
    <t>"Die Definition umweltbezogener Steuern (von Destatis) orientiert sich an der Besteuerungsgrundlage – unabhängig von den Beweggründen zur Einführung der Steuer oder von der Verwendung der Einnahmen. Maßgeblich ist, dass die Steuer sich auf eine physische Einheit (oder einen Ersatz dafür) bezieht, die nachweislich spezifische negative Auswirkungen auf die Umwelt hat. Konkret fallen darunter Emissionen im weitesten Sinne (Luftemissionen, Abwasser, Abfall, Lärm), Energieerzeugnisse, Dünge- und Pflanzenschutzmittel sowie der Verkehr. Folgende Steuern rechnen zu den umweltbezogenen Steuern: Energiesteuer (die frühere Mineralölsteuer), die Stromsteuer, Kernbrennstoffsteuer, Kraftfahrzeug- und Luftverkehrssteuer. Auch die Zahlungen für Emissionsberechtigungen gelten ökonomisch als Steuern und sind in den Daten enthalten." Glossareintrag auf der Destatis Website - jetzt nicht mehr zu finden. Gleiche Aussage hier: https://www.destatis.de/DE/Themen/Gesellschaft-Umwelt/Umwelt/Umweltschutzmassnahmen/umweltbezogene-steuereinnahmen.html</t>
  </si>
  <si>
    <t>* vorläufige Daten</t>
  </si>
  <si>
    <t>Gesamt (in Mio. EUR)</t>
  </si>
  <si>
    <t>kassenmäßige Steuereinnahmen (in Mio. EUR)</t>
  </si>
  <si>
    <t>Europäischer Emissionhandel</t>
  </si>
  <si>
    <t>Nationaler Emissionshandel</t>
  </si>
  <si>
    <t>-</t>
  </si>
  <si>
    <t>2022*</t>
  </si>
  <si>
    <t>Statistisches Bundesamt (Destatis), 2024, Genesis-Online</t>
  </si>
  <si>
    <t>Anteil an den gesamten kassenmäßigen Steuereinnahmen öffentlicher Haushalte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</si>
</sst>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1" formatCode="_-* #,##0\ _€_-;\-* #,##0\ _€_-;_-* &quot;-&quot;\ _€_-;_-@_-"/>
    <numFmt numFmtId="43" formatCode="_-* #,##0.00\ _€_-;\-* #,##0.00\ _€_-;_-* &quot;-&quot;??\ _€_-;_-@_-"/>
    <numFmt numFmtId="164" formatCode="&quot;Quelle:&quot;\ @"/>
    <numFmt numFmtId="165" formatCode="0.00\ %"/>
    <numFmt numFmtId="166" formatCode="0.0\ %"/>
    <numFmt numFmtId="167" formatCode="#,##0.0"/>
    <numFmt numFmtId="168" formatCode="0.0%"/>
    <numFmt numFmtId="169" formatCode="@\ *."/>
    <numFmt numFmtId="170" formatCode="\ \ \ \ \ \ \ \ \ \ @\ *."/>
    <numFmt numFmtId="171" formatCode="\ \ \ \ \ \ \ \ \ \ \ \ @\ *."/>
    <numFmt numFmtId="172" formatCode="\ \ \ \ \ \ \ \ \ \ \ \ @"/>
    <numFmt numFmtId="173" formatCode="\ \ \ \ \ \ \ \ \ \ \ \ \ @\ *."/>
    <numFmt numFmtId="174" formatCode="\ @\ *."/>
    <numFmt numFmtId="175" formatCode="\ @"/>
    <numFmt numFmtId="176" formatCode="\ \ @\ *."/>
    <numFmt numFmtId="177" formatCode="\ \ @"/>
    <numFmt numFmtId="178" formatCode="\ \ \ @\ *."/>
    <numFmt numFmtId="179" formatCode="\ \ \ @"/>
    <numFmt numFmtId="180" formatCode="\ \ \ \ @\ *."/>
    <numFmt numFmtId="181" formatCode="\ \ \ \ @"/>
    <numFmt numFmtId="182" formatCode="\ \ \ \ \ \ @\ *."/>
    <numFmt numFmtId="183" formatCode="\ \ \ \ \ \ @"/>
    <numFmt numFmtId="184" formatCode="\ \ \ \ \ \ \ @\ *."/>
    <numFmt numFmtId="185" formatCode="\ \ \ \ \ \ \ \ \ @\ *."/>
    <numFmt numFmtId="186" formatCode="\ \ \ \ \ \ \ \ \ @"/>
    <numFmt numFmtId="187" formatCode="_(&quot;$&quot;* #,##0_);_(&quot;$&quot;* \(#,##0\);_(&quot;$&quot;* &quot;-&quot;_);_(@_)"/>
    <numFmt numFmtId="188" formatCode="###\ ##0.0;[Red]\-###\ ##0.0;\-"/>
    <numFmt numFmtId="189" formatCode="###\ ###\ ##0;[Red]\-###\ ###\ ##0;\-"/>
  </numFmts>
  <fonts count="53">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9"/>
      <name val="Meta Offc"/>
      <family val="2"/>
    </font>
    <font>
      <b/>
      <sz val="9"/>
      <name val="Meta Offc"/>
      <family val="2"/>
    </font>
    <font>
      <b/>
      <sz val="12"/>
      <name val="Meta Offc"/>
      <family val="2"/>
    </font>
    <font>
      <sz val="6"/>
      <name val="Meta Offc"/>
      <family val="2"/>
    </font>
    <font>
      <sz val="6"/>
      <name val="Meta Serif Offc Book"/>
    </font>
    <font>
      <sz val="7"/>
      <name val="Meta Offc"/>
      <family val="2"/>
    </font>
    <font>
      <b/>
      <sz val="9"/>
      <color rgb="FF080808"/>
      <name val="Cambria"/>
      <family val="1"/>
    </font>
    <font>
      <sz val="10"/>
      <color rgb="FF080808"/>
      <name val="Cambria"/>
      <family val="1"/>
    </font>
    <font>
      <b/>
      <sz val="10"/>
      <color rgb="FF080808"/>
      <name val="Cambria"/>
      <family val="1"/>
    </font>
    <font>
      <sz val="9"/>
      <color rgb="FF080808"/>
      <name val="Cambria"/>
      <family val="1"/>
    </font>
    <font>
      <b/>
      <sz val="9"/>
      <color rgb="FFFFFFFF"/>
      <name val="Cambria"/>
      <family val="1"/>
    </font>
    <font>
      <b/>
      <sz val="10"/>
      <color rgb="FFFFFFFF"/>
      <name val="Cambria"/>
      <family val="1"/>
    </font>
    <font>
      <sz val="9"/>
      <name val="Cambria"/>
      <family val="1"/>
    </font>
    <font>
      <b/>
      <sz val="10"/>
      <name val="Arial"/>
      <family val="2"/>
    </font>
    <font>
      <b/>
      <sz val="10"/>
      <color rgb="FF2B2B2D"/>
      <name val="Arial"/>
      <family val="2"/>
    </font>
    <font>
      <u/>
      <sz val="10"/>
      <color theme="10"/>
      <name val="Arial"/>
      <family val="2"/>
    </font>
    <font>
      <sz val="9"/>
      <name val="Cambria"/>
      <family val="1"/>
      <scheme val="major"/>
    </font>
    <font>
      <b/>
      <sz val="10"/>
      <color rgb="FFFF0000"/>
      <name val="Cambria"/>
      <family val="1"/>
    </font>
    <font>
      <sz val="13"/>
      <color rgb="FF333333"/>
      <name val="Arial"/>
      <family val="2"/>
    </font>
    <font>
      <sz val="10"/>
      <name val="Arial"/>
      <family val="2"/>
    </font>
    <font>
      <sz val="10"/>
      <name val="MetaNormalLF-Roman"/>
      <family val="2"/>
    </font>
    <font>
      <sz val="7"/>
      <name val="Letter Gothic CE"/>
      <family val="3"/>
      <charset val="238"/>
    </font>
    <font>
      <sz val="7"/>
      <name val="Arial"/>
      <family val="2"/>
    </font>
    <font>
      <sz val="9"/>
      <name val="Times New Roman"/>
      <family val="1"/>
    </font>
    <font>
      <sz val="9"/>
      <name val="MetaNormalLF-Roman"/>
      <family val="2"/>
    </font>
    <font>
      <sz val="11"/>
      <name val="MetaNormalLF-Roman"/>
      <family val="2"/>
    </font>
    <font>
      <u/>
      <sz val="10"/>
      <color indexed="12"/>
      <name val="Arial"/>
      <family val="2"/>
    </font>
    <font>
      <u/>
      <sz val="9"/>
      <color indexed="12"/>
      <name val="Arial"/>
      <family val="2"/>
    </font>
    <font>
      <sz val="11"/>
      <name val="Arial"/>
      <family val="2"/>
    </font>
    <font>
      <sz val="10"/>
      <name val="MS Sans Serif"/>
      <family val="2"/>
    </font>
    <font>
      <u/>
      <sz val="10"/>
      <color indexed="12"/>
      <name val="Arial"/>
      <family val="2"/>
    </font>
    <font>
      <sz val="9"/>
      <color rgb="FFE6E6E6"/>
      <name val="Cambria"/>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rgb="FFFFFFFF"/>
        <bgColor indexed="64"/>
      </patternFill>
    </fill>
    <fill>
      <patternFill patternType="solid">
        <fgColor rgb="FF333333"/>
        <bgColor indexed="64"/>
      </patternFill>
    </fill>
    <fill>
      <patternFill patternType="solid">
        <fgColor rgb="FFE6E6E6"/>
        <bgColor indexed="64"/>
      </patternFill>
    </fill>
    <fill>
      <patternFill patternType="solid">
        <fgColor rgb="FFFFFF00"/>
        <bgColor indexed="64"/>
      </patternFill>
    </fill>
    <fill>
      <patternFill patternType="solid">
        <fgColor theme="2"/>
        <bgColor indexed="64"/>
      </patternFill>
    </fill>
    <fill>
      <patternFill patternType="solid">
        <fgColor theme="2" tint="0.59999389629810485"/>
        <bgColor indexed="64"/>
      </patternFill>
    </fill>
  </fills>
  <borders count="3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theme="1"/>
      </right>
      <top/>
      <bottom/>
      <diagonal/>
    </border>
    <border>
      <left style="dotted">
        <color theme="1"/>
      </left>
      <right style="dotted">
        <color theme="1"/>
      </right>
      <top/>
      <bottom/>
      <diagonal/>
    </border>
    <border>
      <left/>
      <right style="thin">
        <color rgb="FFFFFFFF"/>
      </right>
      <top/>
      <bottom/>
      <diagonal/>
    </border>
    <border>
      <left style="thin">
        <color rgb="FFFFFFFF"/>
      </left>
      <right style="thin">
        <color rgb="FFFFFFFF"/>
      </right>
      <top/>
      <bottom/>
      <diagonal/>
    </border>
    <border>
      <left style="dotted">
        <color theme="1"/>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bottom/>
      <diagonal/>
    </border>
    <border>
      <left style="thin">
        <color rgb="FFFFFFFF"/>
      </left>
      <right/>
      <top/>
      <bottom style="thin">
        <color rgb="FFFFFFFF"/>
      </bottom>
      <diagonal/>
    </border>
    <border>
      <left/>
      <right/>
      <top/>
      <bottom style="thin">
        <color rgb="FFFFFFFF"/>
      </bottom>
      <diagonal/>
    </border>
    <border>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14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2" fillId="22" borderId="4" applyNumberFormat="0" applyFont="0" applyAlignment="0" applyProtection="0"/>
    <xf numFmtId="0" fontId="12" fillId="3" borderId="0" applyNumberFormat="0" applyBorder="0" applyAlignment="0" applyProtection="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0" fontId="2" fillId="0" borderId="0"/>
    <xf numFmtId="0" fontId="36" fillId="0" borderId="0" applyNumberFormat="0" applyFill="0" applyBorder="0" applyAlignment="0" applyProtection="0"/>
    <xf numFmtId="0" fontId="1" fillId="0" borderId="0"/>
    <xf numFmtId="0" fontId="2" fillId="0" borderId="0"/>
    <xf numFmtId="0" fontId="2" fillId="0" borderId="0"/>
    <xf numFmtId="169" fontId="20" fillId="0" borderId="0"/>
    <xf numFmtId="49" fontId="20" fillId="0" borderId="0"/>
    <xf numFmtId="170" fontId="20" fillId="0" borderId="0">
      <alignment horizontal="center"/>
    </xf>
    <xf numFmtId="171" fontId="20" fillId="0" borderId="0"/>
    <xf numFmtId="172" fontId="20" fillId="0" borderId="0"/>
    <xf numFmtId="173" fontId="20" fillId="0" borderId="0"/>
    <xf numFmtId="174" fontId="20" fillId="0" borderId="0"/>
    <xf numFmtId="175" fontId="42" fillId="0" borderId="0"/>
    <xf numFmtId="176" fontId="43" fillId="0" borderId="0"/>
    <xf numFmtId="177" fontId="42" fillId="0" borderId="0"/>
    <xf numFmtId="178" fontId="20" fillId="0" borderId="0"/>
    <xf numFmtId="179" fontId="20" fillId="0" borderId="0"/>
    <xf numFmtId="180" fontId="20" fillId="0" borderId="0"/>
    <xf numFmtId="181" fontId="42" fillId="0" borderId="0"/>
    <xf numFmtId="49" fontId="44" fillId="0" borderId="37" applyNumberFormat="0" applyFont="0" applyFill="0" applyBorder="0" applyProtection="0">
      <alignment horizontal="left" vertical="center" indent="5"/>
    </xf>
    <xf numFmtId="182" fontId="20" fillId="0" borderId="0">
      <alignment horizontal="center"/>
    </xf>
    <xf numFmtId="183" fontId="20" fillId="0" borderId="0">
      <alignment horizontal="center"/>
    </xf>
    <xf numFmtId="184" fontId="20" fillId="0" borderId="0">
      <alignment horizontal="center"/>
    </xf>
    <xf numFmtId="185" fontId="20" fillId="0" borderId="0">
      <alignment horizontal="center"/>
    </xf>
    <xf numFmtId="186" fontId="20" fillId="0" borderId="0">
      <alignment horizontal="center"/>
    </xf>
    <xf numFmtId="41" fontId="2" fillId="0" borderId="0" applyFont="0" applyFill="0" applyBorder="0" applyAlignment="0" applyProtection="0"/>
    <xf numFmtId="187" fontId="2" fillId="0" borderId="0" applyFont="0" applyFill="0" applyBorder="0" applyAlignment="0" applyProtection="0"/>
    <xf numFmtId="0" fontId="44" fillId="0" borderId="38">
      <alignment horizontal="left" vertical="center" wrapText="1" indent="2"/>
    </xf>
    <xf numFmtId="188" fontId="45" fillId="0" borderId="11" applyFill="0" applyBorder="0">
      <alignment horizontal="right" indent="1"/>
    </xf>
    <xf numFmtId="0" fontId="20" fillId="0" borderId="36"/>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9" fontId="42" fillId="0" borderId="0"/>
    <xf numFmtId="189" fontId="41" fillId="0" borderId="0">
      <alignment horizontal="right" indent="1"/>
    </xf>
    <xf numFmtId="49" fontId="42" fillId="0" borderId="0"/>
    <xf numFmtId="9" fontId="1" fillId="0" borderId="0" applyFont="0" applyFill="0" applyBorder="0" applyAlignment="0" applyProtection="0"/>
    <xf numFmtId="0" fontId="1" fillId="0" borderId="0"/>
    <xf numFmtId="0" fontId="1" fillId="0" borderId="0"/>
    <xf numFmtId="0" fontId="46" fillId="0" borderId="0"/>
    <xf numFmtId="0" fontId="2" fillId="0" borderId="0"/>
    <xf numFmtId="0" fontId="47" fillId="0" borderId="0" applyNumberFormat="0" applyFill="0" applyBorder="0" applyAlignment="0" applyProtection="0">
      <alignment vertical="top"/>
      <protection locked="0"/>
    </xf>
    <xf numFmtId="0" fontId="2" fillId="0" borderId="0"/>
    <xf numFmtId="0" fontId="47" fillId="0" borderId="0" applyNumberFormat="0" applyFill="0" applyBorder="0" applyAlignment="0" applyProtection="0">
      <alignment vertical="top"/>
      <protection locked="0"/>
    </xf>
    <xf numFmtId="0" fontId="10" fillId="4" borderId="0" applyNumberFormat="0" applyBorder="0" applyAlignment="0" applyProtection="0"/>
    <xf numFmtId="0" fontId="48" fillId="0" borderId="0" applyNumberFormat="0" applyFill="0" applyBorder="0" applyAlignment="0" applyProtection="0">
      <alignment vertical="top"/>
      <protection locked="0"/>
    </xf>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0" fillId="0" borderId="0"/>
    <xf numFmtId="0" fontId="20" fillId="0" borderId="0">
      <alignment horizontal="center"/>
    </xf>
    <xf numFmtId="0" fontId="49" fillId="0" borderId="0"/>
    <xf numFmtId="0" fontId="20" fillId="0" borderId="0"/>
    <xf numFmtId="0" fontId="20" fillId="0" borderId="0">
      <alignment horizontal="center"/>
    </xf>
    <xf numFmtId="0" fontId="20" fillId="0" borderId="0">
      <alignment horizontal="center"/>
    </xf>
    <xf numFmtId="0" fontId="2" fillId="0" borderId="0"/>
    <xf numFmtId="170" fontId="20" fillId="0" borderId="0">
      <alignment horizontal="center"/>
    </xf>
    <xf numFmtId="178" fontId="20" fillId="0" borderId="0"/>
    <xf numFmtId="182" fontId="20" fillId="0" borderId="0">
      <alignment horizontal="center"/>
    </xf>
    <xf numFmtId="184" fontId="20" fillId="0" borderId="0">
      <alignment horizontal="center"/>
    </xf>
    <xf numFmtId="0" fontId="2" fillId="0" borderId="0"/>
    <xf numFmtId="0" fontId="40" fillId="0" borderId="0"/>
    <xf numFmtId="0" fontId="51" fillId="0" borderId="0" applyNumberFormat="0" applyFill="0" applyBorder="0" applyAlignment="0" applyProtection="0">
      <alignment vertical="top"/>
      <protection locked="0"/>
    </xf>
  </cellStyleXfs>
  <cellXfs count="102">
    <xf numFmtId="0" fontId="0" fillId="0" borderId="0" xfId="0"/>
    <xf numFmtId="0" fontId="0" fillId="0" borderId="0" xfId="0" applyBorder="1"/>
    <xf numFmtId="0" fontId="21" fillId="0" borderId="0" xfId="0" applyFont="1" applyBorder="1" applyAlignment="1"/>
    <xf numFmtId="164" fontId="25"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0" borderId="0" xfId="0" applyFont="1" applyBorder="1" applyAlignment="1"/>
    <xf numFmtId="0" fontId="24" fillId="0" borderId="0" xfId="0" applyFont="1" applyBorder="1" applyAlignment="1">
      <alignment vertical="top"/>
    </xf>
    <xf numFmtId="0" fontId="28" fillId="24" borderId="0" xfId="0" applyFont="1" applyFill="1" applyProtection="1"/>
    <xf numFmtId="0" fontId="28" fillId="24" borderId="0" xfId="0" applyFont="1" applyFill="1"/>
    <xf numFmtId="0" fontId="28" fillId="24" borderId="0" xfId="0" applyFont="1" applyFill="1" applyBorder="1" applyProtection="1"/>
    <xf numFmtId="0" fontId="29" fillId="24" borderId="0" xfId="0" applyFont="1" applyFill="1" applyBorder="1" applyProtection="1">
      <protection locked="0"/>
    </xf>
    <xf numFmtId="0" fontId="27" fillId="24" borderId="21" xfId="0" applyFont="1" applyFill="1" applyBorder="1" applyAlignment="1">
      <alignment horizontal="left" vertical="center" wrapText="1"/>
    </xf>
    <xf numFmtId="0" fontId="29" fillId="24" borderId="0" xfId="0" applyFont="1" applyFill="1" applyBorder="1" applyAlignment="1" applyProtection="1">
      <alignment vertical="center"/>
    </xf>
    <xf numFmtId="0" fontId="27" fillId="26" borderId="21" xfId="0" applyFont="1" applyFill="1" applyBorder="1" applyAlignment="1">
      <alignment horizontal="left" vertical="center" wrapText="1"/>
    </xf>
    <xf numFmtId="0" fontId="31" fillId="25" borderId="14" xfId="0" applyFont="1" applyFill="1" applyBorder="1" applyAlignment="1">
      <alignment horizontal="right" vertical="center"/>
    </xf>
    <xf numFmtId="0" fontId="0" fillId="24" borderId="0" xfId="0" applyFill="1" applyBorder="1"/>
    <xf numFmtId="0" fontId="21" fillId="24" borderId="0" xfId="0" applyFont="1" applyFill="1" applyBorder="1" applyAlignment="1">
      <alignment horizontal="right" indent="1"/>
    </xf>
    <xf numFmtId="0" fontId="0" fillId="24" borderId="0" xfId="0" applyFill="1" applyBorder="1" applyProtection="1"/>
    <xf numFmtId="0" fontId="21" fillId="24" borderId="0" xfId="0" applyFont="1" applyFill="1" applyBorder="1" applyAlignment="1" applyProtection="1">
      <alignment horizontal="right" indent="1"/>
    </xf>
    <xf numFmtId="0" fontId="21" fillId="24" borderId="0" xfId="0" applyFont="1" applyFill="1" applyBorder="1"/>
    <xf numFmtId="0" fontId="0" fillId="26" borderId="11" xfId="0" applyFill="1" applyBorder="1" applyProtection="1"/>
    <xf numFmtId="0" fontId="0" fillId="26" borderId="0" xfId="0" applyFill="1" applyBorder="1" applyProtection="1"/>
    <xf numFmtId="0" fontId="21" fillId="26" borderId="0" xfId="0" applyFont="1" applyFill="1" applyBorder="1" applyProtection="1"/>
    <xf numFmtId="0" fontId="0" fillId="26" borderId="16" xfId="0" applyFill="1" applyBorder="1" applyProtection="1"/>
    <xf numFmtId="0" fontId="0" fillId="26" borderId="11" xfId="0" applyFill="1" applyBorder="1"/>
    <xf numFmtId="0" fontId="0" fillId="26" borderId="0" xfId="0" applyFill="1" applyBorder="1"/>
    <xf numFmtId="0" fontId="0" fillId="26" borderId="16" xfId="0" applyFill="1" applyBorder="1"/>
    <xf numFmtId="0" fontId="21" fillId="26" borderId="0" xfId="0" applyFont="1" applyFill="1" applyBorder="1"/>
    <xf numFmtId="0" fontId="0" fillId="26" borderId="12" xfId="0" applyFill="1" applyBorder="1"/>
    <xf numFmtId="0" fontId="0" fillId="26" borderId="17" xfId="0" applyFill="1" applyBorder="1"/>
    <xf numFmtId="0" fontId="0" fillId="26" borderId="18" xfId="0" applyFill="1" applyBorder="1"/>
    <xf numFmtId="0" fontId="0" fillId="24" borderId="0" xfId="0" applyFill="1" applyBorder="1" applyAlignment="1">
      <alignment vertical="center"/>
    </xf>
    <xf numFmtId="0" fontId="26" fillId="24" borderId="0" xfId="0" applyFont="1" applyFill="1" applyBorder="1" applyAlignment="1">
      <alignment vertical="center"/>
    </xf>
    <xf numFmtId="164" fontId="25" fillId="24" borderId="0" xfId="0" applyNumberFormat="1" applyFont="1" applyFill="1" applyBorder="1" applyAlignment="1">
      <alignment vertical="top" wrapText="1"/>
    </xf>
    <xf numFmtId="0" fontId="24" fillId="24" borderId="0" xfId="0" applyFont="1" applyFill="1" applyBorder="1" applyAlignment="1">
      <alignment vertical="top"/>
    </xf>
    <xf numFmtId="0" fontId="31" fillId="25" borderId="23" xfId="0" applyFont="1" applyFill="1" applyBorder="1" applyAlignment="1">
      <alignment horizontal="left" vertical="center" wrapText="1"/>
    </xf>
    <xf numFmtId="0" fontId="31" fillId="25" borderId="24" xfId="0" applyFont="1" applyFill="1" applyBorder="1" applyAlignment="1">
      <alignment horizontal="center" vertical="center" wrapText="1"/>
    </xf>
    <xf numFmtId="3" fontId="30" fillId="24" borderId="22" xfId="0" applyNumberFormat="1" applyFont="1" applyFill="1" applyBorder="1" applyAlignment="1">
      <alignment horizontal="center" vertical="center" wrapText="1"/>
    </xf>
    <xf numFmtId="3" fontId="30" fillId="26" borderId="22" xfId="0" applyNumberFormat="1" applyFont="1" applyFill="1" applyBorder="1" applyAlignment="1">
      <alignment horizontal="center" vertical="center" wrapText="1"/>
    </xf>
    <xf numFmtId="0" fontId="0" fillId="0" borderId="0" xfId="0" applyFill="1"/>
    <xf numFmtId="0" fontId="27" fillId="24" borderId="0" xfId="0" applyFont="1" applyFill="1" applyBorder="1" applyAlignment="1">
      <alignment horizontal="left" vertical="center" wrapText="1"/>
    </xf>
    <xf numFmtId="165" fontId="30" fillId="24" borderId="25" xfId="0" applyNumberFormat="1" applyFont="1" applyFill="1" applyBorder="1" applyAlignment="1">
      <alignment horizontal="center" vertical="center" wrapText="1"/>
    </xf>
    <xf numFmtId="165" fontId="30" fillId="26" borderId="25" xfId="0" applyNumberFormat="1" applyFont="1" applyFill="1" applyBorder="1" applyAlignment="1">
      <alignment horizontal="center" vertical="center" wrapText="1"/>
    </xf>
    <xf numFmtId="166" fontId="33" fillId="26" borderId="25" xfId="0" applyNumberFormat="1" applyFont="1" applyFill="1" applyBorder="1" applyAlignment="1">
      <alignment horizontal="center" vertical="center" wrapText="1"/>
    </xf>
    <xf numFmtId="0" fontId="31" fillId="25" borderId="15" xfId="42" applyFont="1" applyFill="1" applyBorder="1" applyAlignment="1">
      <alignment horizontal="right" vertical="center"/>
    </xf>
    <xf numFmtId="0" fontId="28" fillId="24" borderId="0" xfId="0" applyFont="1" applyFill="1" applyBorder="1" applyAlignment="1" applyProtection="1">
      <alignment horizontal="left"/>
      <protection locked="0"/>
    </xf>
    <xf numFmtId="0" fontId="31" fillId="25" borderId="26" xfId="0" applyFont="1" applyFill="1" applyBorder="1" applyAlignment="1">
      <alignment horizontal="left" vertical="center" wrapText="1"/>
    </xf>
    <xf numFmtId="0" fontId="31" fillId="25" borderId="27" xfId="0" applyFont="1" applyFill="1" applyBorder="1" applyAlignment="1">
      <alignment horizontal="center" vertical="center" wrapText="1"/>
    </xf>
    <xf numFmtId="167" fontId="28" fillId="24" borderId="0" xfId="0" applyNumberFormat="1" applyFont="1" applyFill="1"/>
    <xf numFmtId="0" fontId="2" fillId="0" borderId="0" xfId="0" applyFont="1"/>
    <xf numFmtId="0" fontId="35" fillId="0" borderId="0" xfId="0" applyFont="1"/>
    <xf numFmtId="0" fontId="31" fillId="28" borderId="24" xfId="0" applyFont="1" applyFill="1" applyBorder="1" applyAlignment="1">
      <alignment horizontal="center" vertical="center" wrapText="1"/>
    </xf>
    <xf numFmtId="0" fontId="31" fillId="28" borderId="32" xfId="0" applyFont="1" applyFill="1" applyBorder="1" applyAlignment="1">
      <alignment horizontal="center" vertical="center" wrapText="1"/>
    </xf>
    <xf numFmtId="0" fontId="31" fillId="25" borderId="33" xfId="0" applyFont="1" applyFill="1" applyBorder="1" applyAlignment="1">
      <alignment horizontal="center" vertical="center" wrapText="1"/>
    </xf>
    <xf numFmtId="0" fontId="0" fillId="0" borderId="28" xfId="0" applyBorder="1"/>
    <xf numFmtId="0" fontId="36" fillId="28" borderId="23" xfId="43" applyFill="1" applyBorder="1" applyAlignment="1">
      <alignment horizontal="center" vertical="center" wrapText="1"/>
    </xf>
    <xf numFmtId="0" fontId="37" fillId="0" borderId="31" xfId="0" applyFont="1" applyBorder="1"/>
    <xf numFmtId="0" fontId="37" fillId="0" borderId="0" xfId="0" applyFont="1"/>
    <xf numFmtId="0" fontId="37" fillId="29" borderId="0" xfId="0" applyFont="1" applyFill="1" applyAlignment="1">
      <alignment horizontal="center"/>
    </xf>
    <xf numFmtId="0" fontId="37" fillId="0" borderId="0" xfId="0" applyFont="1" applyAlignment="1">
      <alignment horizontal="center"/>
    </xf>
    <xf numFmtId="168" fontId="37" fillId="0" borderId="0" xfId="0" applyNumberFormat="1" applyFont="1" applyAlignment="1">
      <alignment horizontal="center"/>
    </xf>
    <xf numFmtId="168" fontId="37" fillId="29" borderId="0" xfId="0" applyNumberFormat="1" applyFont="1" applyFill="1" applyAlignment="1">
      <alignment horizontal="center"/>
    </xf>
    <xf numFmtId="0" fontId="38" fillId="24" borderId="0" xfId="0" applyFont="1" applyFill="1"/>
    <xf numFmtId="0" fontId="34" fillId="0" borderId="0" xfId="0" applyFont="1" applyFill="1"/>
    <xf numFmtId="166" fontId="33" fillId="24" borderId="25" xfId="0" applyNumberFormat="1" applyFont="1" applyFill="1" applyBorder="1" applyAlignment="1">
      <alignment horizontal="center" vertical="center" wrapText="1"/>
    </xf>
    <xf numFmtId="0" fontId="39" fillId="0" borderId="0" xfId="0" applyFont="1"/>
    <xf numFmtId="0" fontId="28" fillId="27" borderId="0" xfId="0" applyFont="1" applyFill="1"/>
    <xf numFmtId="10" fontId="37" fillId="29" borderId="0" xfId="0" applyNumberFormat="1" applyFont="1" applyFill="1" applyAlignment="1">
      <alignment horizontal="center"/>
    </xf>
    <xf numFmtId="0" fontId="26" fillId="24" borderId="0" xfId="0" applyFont="1" applyFill="1" applyBorder="1" applyAlignment="1" applyProtection="1">
      <alignment horizontal="left" vertical="top" wrapText="1"/>
    </xf>
    <xf numFmtId="0" fontId="0" fillId="0" borderId="34" xfId="0" applyFill="1" applyBorder="1"/>
    <xf numFmtId="0" fontId="0" fillId="0" borderId="31" xfId="0" applyBorder="1"/>
    <xf numFmtId="0" fontId="0" fillId="0" borderId="35" xfId="0" applyBorder="1"/>
    <xf numFmtId="0" fontId="0" fillId="0" borderId="28" xfId="0" applyFill="1" applyBorder="1"/>
    <xf numFmtId="0" fontId="0" fillId="0" borderId="23" xfId="0" applyBorder="1"/>
    <xf numFmtId="0" fontId="0" fillId="24" borderId="23" xfId="0" applyFill="1" applyBorder="1"/>
    <xf numFmtId="0" fontId="0" fillId="0" borderId="29" xfId="0" applyFill="1" applyBorder="1"/>
    <xf numFmtId="0" fontId="0" fillId="24" borderId="30" xfId="0" applyFill="1" applyBorder="1"/>
    <xf numFmtId="0" fontId="0" fillId="24" borderId="26" xfId="0" applyFill="1" applyBorder="1"/>
    <xf numFmtId="166" fontId="33" fillId="0" borderId="25" xfId="0" applyNumberFormat="1" applyFont="1" applyFill="1" applyBorder="1" applyAlignment="1">
      <alignment horizontal="center" vertical="center" wrapText="1"/>
    </xf>
    <xf numFmtId="0" fontId="31" fillId="25" borderId="23" xfId="0" applyFont="1" applyFill="1" applyBorder="1" applyAlignment="1">
      <alignment horizontal="center" vertical="center" wrapText="1"/>
    </xf>
    <xf numFmtId="3" fontId="30" fillId="26" borderId="25" xfId="0" applyNumberFormat="1" applyFont="1" applyFill="1" applyBorder="1" applyAlignment="1">
      <alignment horizontal="center" vertical="center" wrapText="1"/>
    </xf>
    <xf numFmtId="0" fontId="27" fillId="26" borderId="0" xfId="0" applyFont="1" applyFill="1" applyBorder="1" applyAlignment="1">
      <alignment horizontal="left" vertical="center" wrapText="1"/>
    </xf>
    <xf numFmtId="0" fontId="27" fillId="0" borderId="0" xfId="0" applyFont="1" applyFill="1" applyBorder="1" applyAlignment="1">
      <alignment horizontal="left" vertical="center" wrapText="1"/>
    </xf>
    <xf numFmtId="3" fontId="30" fillId="0" borderId="22" xfId="0" applyNumberFormat="1" applyFont="1" applyFill="1" applyBorder="1" applyAlignment="1">
      <alignment horizontal="center" vertical="center" wrapText="1"/>
    </xf>
    <xf numFmtId="0" fontId="28" fillId="24" borderId="0" xfId="0" applyFont="1" applyFill="1" applyBorder="1" applyAlignment="1" applyProtection="1">
      <alignment vertical="center" wrapText="1"/>
      <protection locked="0"/>
    </xf>
    <xf numFmtId="166" fontId="52" fillId="26" borderId="25" xfId="0" applyNumberFormat="1" applyFont="1" applyFill="1" applyBorder="1" applyAlignment="1">
      <alignment horizontal="center" vertical="center" wrapText="1"/>
    </xf>
    <xf numFmtId="0" fontId="34" fillId="0" borderId="0" xfId="0" applyFont="1" applyAlignment="1">
      <alignment horizontal="center"/>
    </xf>
    <xf numFmtId="0" fontId="2" fillId="0" borderId="0" xfId="0" applyFont="1" applyAlignment="1">
      <alignment horizontal="left" vertical="center" wrapText="1"/>
    </xf>
    <xf numFmtId="0" fontId="31" fillId="28" borderId="29" xfId="0" applyFont="1" applyFill="1" applyBorder="1" applyAlignment="1">
      <alignment horizontal="center" vertical="center" wrapText="1"/>
    </xf>
    <xf numFmtId="0" fontId="31" fillId="28" borderId="30" xfId="0" applyFont="1" applyFill="1" applyBorder="1" applyAlignment="1">
      <alignment horizontal="center" vertical="center" wrapText="1"/>
    </xf>
    <xf numFmtId="0" fontId="31" fillId="28" borderId="26" xfId="0" applyFont="1" applyFill="1" applyBorder="1" applyAlignment="1">
      <alignment horizontal="center" vertical="center" wrapText="1"/>
    </xf>
    <xf numFmtId="0" fontId="2" fillId="0" borderId="0" xfId="0" applyFont="1" applyAlignment="1">
      <alignment wrapText="1"/>
    </xf>
    <xf numFmtId="0" fontId="28" fillId="24" borderId="10" xfId="0" applyFont="1" applyFill="1" applyBorder="1" applyAlignment="1" applyProtection="1">
      <alignment horizontal="left" vertical="center" wrapText="1"/>
      <protection locked="0"/>
    </xf>
    <xf numFmtId="0" fontId="28" fillId="24" borderId="10" xfId="0" applyFont="1" applyFill="1" applyBorder="1" applyAlignment="1" applyProtection="1">
      <alignment horizontal="left" vertical="center"/>
      <protection locked="0"/>
    </xf>
    <xf numFmtId="0" fontId="28" fillId="24" borderId="10" xfId="0" applyFont="1" applyFill="1" applyBorder="1" applyAlignment="1" applyProtection="1">
      <alignment horizontal="left"/>
      <protection locked="0"/>
    </xf>
    <xf numFmtId="0" fontId="28" fillId="0" borderId="10" xfId="0" applyFont="1" applyFill="1" applyBorder="1" applyAlignment="1" applyProtection="1">
      <alignment horizontal="left" vertical="center"/>
      <protection locked="0"/>
    </xf>
    <xf numFmtId="0" fontId="26" fillId="24" borderId="0" xfId="0" applyFont="1" applyFill="1" applyBorder="1" applyAlignment="1" applyProtection="1">
      <alignment horizontal="left" vertical="top" wrapText="1"/>
    </xf>
    <xf numFmtId="0" fontId="32" fillId="25" borderId="19"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13" xfId="0" applyFont="1" applyFill="1" applyBorder="1" applyAlignment="1">
      <alignment horizontal="center" vertical="center"/>
    </xf>
    <xf numFmtId="166" fontId="28" fillId="24" borderId="0" xfId="0" applyNumberFormat="1" applyFont="1" applyFill="1"/>
  </cellXfs>
  <cellStyles count="147">
    <cellStyle name="0mitP" xfId="47" xr:uid="{00000000-0005-0000-0000-000000000000}"/>
    <cellStyle name="0ohneP" xfId="48" xr:uid="{00000000-0005-0000-0000-000001000000}"/>
    <cellStyle name="10mitP" xfId="49" xr:uid="{00000000-0005-0000-0000-000002000000}"/>
    <cellStyle name="10mitP 2" xfId="140" xr:uid="{00000000-0005-0000-0000-000003000000}"/>
    <cellStyle name="10mitP 3" xfId="134" xr:uid="{00000000-0005-0000-0000-000004000000}"/>
    <cellStyle name="12mitP" xfId="50" xr:uid="{00000000-0005-0000-0000-000005000000}"/>
    <cellStyle name="12ohneP" xfId="51" xr:uid="{00000000-0005-0000-0000-000006000000}"/>
    <cellStyle name="13mitP" xfId="52" xr:uid="{00000000-0005-0000-0000-000007000000}"/>
    <cellStyle name="1mitP" xfId="53" xr:uid="{00000000-0005-0000-0000-000008000000}"/>
    <cellStyle name="1ohneP" xfId="54" xr:uid="{00000000-0005-0000-0000-00000900000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2mitP" xfId="55" xr:uid="{00000000-0005-0000-0000-00000A000000}"/>
    <cellStyle name="2ohneP" xfId="56" xr:uid="{00000000-0005-0000-0000-00000B000000}"/>
    <cellStyle name="3mitP" xfId="57" xr:uid="{00000000-0005-0000-0000-00000C000000}"/>
    <cellStyle name="3mitP 2" xfId="141" xr:uid="{00000000-0005-0000-0000-00000D000000}"/>
    <cellStyle name="3mitP 3" xfId="136" xr:uid="{00000000-0005-0000-0000-00000E000000}"/>
    <cellStyle name="3ohneP" xfId="58" xr:uid="{00000000-0005-0000-0000-00000F000000}"/>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4mitP" xfId="59" xr:uid="{00000000-0005-0000-0000-000010000000}"/>
    <cellStyle name="4ohneP" xfId="60" xr:uid="{00000000-0005-0000-0000-000011000000}"/>
    <cellStyle name="5x indented GHG Textfiels" xfId="61" xr:uid="{00000000-0005-0000-0000-000012000000}"/>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6mitP" xfId="62" xr:uid="{00000000-0005-0000-0000-000013000000}"/>
    <cellStyle name="6mitP 2" xfId="142" xr:uid="{00000000-0005-0000-0000-000014000000}"/>
    <cellStyle name="6mitP 3" xfId="137" xr:uid="{00000000-0005-0000-0000-000015000000}"/>
    <cellStyle name="6ohneP" xfId="63" xr:uid="{00000000-0005-0000-0000-000016000000}"/>
    <cellStyle name="7mitP" xfId="64" xr:uid="{00000000-0005-0000-0000-000017000000}"/>
    <cellStyle name="7mitP 2" xfId="143" xr:uid="{00000000-0005-0000-0000-000018000000}"/>
    <cellStyle name="7mitP 3" xfId="138" xr:uid="{00000000-0005-0000-0000-000019000000}"/>
    <cellStyle name="9mitP" xfId="65" xr:uid="{00000000-0005-0000-0000-00001A000000}"/>
    <cellStyle name="9ohneP" xfId="66" xr:uid="{00000000-0005-0000-0000-00001B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Comma [0]" xfId="67" xr:uid="{00000000-0005-0000-0000-00001C000000}"/>
    <cellStyle name="Currency [0]" xfId="68" xr:uid="{00000000-0005-0000-0000-00001D000000}"/>
    <cellStyle name="CustomizationCells" xfId="69" xr:uid="{00000000-0005-0000-0000-00001E000000}"/>
    <cellStyle name="Eine_Nachkommastelle" xfId="70" xr:uid="{00000000-0005-0000-0000-00001F000000}"/>
    <cellStyle name="Eingabe" xfId="27" builtinId="20" customBuiltin="1"/>
    <cellStyle name="Ergebnis" xfId="28" builtinId="25" customBuiltin="1"/>
    <cellStyle name="Erklärender Text" xfId="29" builtinId="53" customBuiltin="1"/>
    <cellStyle name="Fuss" xfId="71" xr:uid="{00000000-0005-0000-0000-000020000000}"/>
    <cellStyle name="Good" xfId="86" xr:uid="{00000000-0005-0000-0000-000021000000}"/>
    <cellStyle name="Gut" xfId="30" builtinId="26" customBuiltin="1"/>
    <cellStyle name="Hyperlink 2" xfId="85" xr:uid="{00000000-0005-0000-0000-000022000000}"/>
    <cellStyle name="Komma 2" xfId="72" xr:uid="{00000000-0005-0000-0000-000023000000}"/>
    <cellStyle name="Komma 2 2" xfId="73" xr:uid="{00000000-0005-0000-0000-000024000000}"/>
    <cellStyle name="Komma 3" xfId="74" xr:uid="{00000000-0005-0000-0000-000025000000}"/>
    <cellStyle name="Lien hypertexte_120417_OECD_EXP_2012_mio EURO_NACE 2_ICEDD_test_3" xfId="87" xr:uid="{00000000-0005-0000-0000-000026000000}"/>
    <cellStyle name="Link" xfId="43" builtinId="8"/>
    <cellStyle name="Link 2" xfId="146" xr:uid="{00000000-0005-0000-0000-000028000000}"/>
    <cellStyle name="Link 3" xfId="83" xr:uid="{00000000-0005-0000-0000-000059000000}"/>
    <cellStyle name="mitP" xfId="75" xr:uid="{00000000-0005-0000-0000-000029000000}"/>
    <cellStyle name="Neutral" xfId="31" builtinId="28" customBuiltin="1"/>
    <cellStyle name="Normal 100" xfId="88" xr:uid="{00000000-0005-0000-0000-00002A000000}"/>
    <cellStyle name="Normal 11" xfId="89" xr:uid="{00000000-0005-0000-0000-00002B000000}"/>
    <cellStyle name="Normal 2" xfId="90" xr:uid="{00000000-0005-0000-0000-00002C000000}"/>
    <cellStyle name="Normal 25" xfId="91" xr:uid="{00000000-0005-0000-0000-00002D000000}"/>
    <cellStyle name="Normal 27" xfId="92" xr:uid="{00000000-0005-0000-0000-00002E000000}"/>
    <cellStyle name="Normal 29" xfId="93" xr:uid="{00000000-0005-0000-0000-00002F000000}"/>
    <cellStyle name="Normal 3" xfId="94" xr:uid="{00000000-0005-0000-0000-000030000000}"/>
    <cellStyle name="Normal 31" xfId="95" xr:uid="{00000000-0005-0000-0000-000031000000}"/>
    <cellStyle name="Normal 33" xfId="96" xr:uid="{00000000-0005-0000-0000-000032000000}"/>
    <cellStyle name="Normal 34" xfId="97" xr:uid="{00000000-0005-0000-0000-000033000000}"/>
    <cellStyle name="Normal 35" xfId="98" xr:uid="{00000000-0005-0000-0000-000034000000}"/>
    <cellStyle name="Normal 37" xfId="99" xr:uid="{00000000-0005-0000-0000-000035000000}"/>
    <cellStyle name="Normal 39" xfId="100" xr:uid="{00000000-0005-0000-0000-000036000000}"/>
    <cellStyle name="Normal 4" xfId="101" xr:uid="{00000000-0005-0000-0000-000037000000}"/>
    <cellStyle name="Normal 40" xfId="102" xr:uid="{00000000-0005-0000-0000-000038000000}"/>
    <cellStyle name="Normal 42" xfId="103" xr:uid="{00000000-0005-0000-0000-000039000000}"/>
    <cellStyle name="Normal 44" xfId="104" xr:uid="{00000000-0005-0000-0000-00003A000000}"/>
    <cellStyle name="Normal 46" xfId="105" xr:uid="{00000000-0005-0000-0000-00003B000000}"/>
    <cellStyle name="Normal 47" xfId="106" xr:uid="{00000000-0005-0000-0000-00003C000000}"/>
    <cellStyle name="Normal 49" xfId="107" xr:uid="{00000000-0005-0000-0000-00003D000000}"/>
    <cellStyle name="Normal 50" xfId="108" xr:uid="{00000000-0005-0000-0000-00003E000000}"/>
    <cellStyle name="Normal 51" xfId="109" xr:uid="{00000000-0005-0000-0000-00003F000000}"/>
    <cellStyle name="Normal 53" xfId="110" xr:uid="{00000000-0005-0000-0000-000040000000}"/>
    <cellStyle name="Normal 54" xfId="111" xr:uid="{00000000-0005-0000-0000-000041000000}"/>
    <cellStyle name="Normal 56" xfId="112" xr:uid="{00000000-0005-0000-0000-000042000000}"/>
    <cellStyle name="Normal 58" xfId="113" xr:uid="{00000000-0005-0000-0000-000043000000}"/>
    <cellStyle name="Normal 60" xfId="114" xr:uid="{00000000-0005-0000-0000-000044000000}"/>
    <cellStyle name="Normal 62" xfId="115" xr:uid="{00000000-0005-0000-0000-000045000000}"/>
    <cellStyle name="Normal 64" xfId="116" xr:uid="{00000000-0005-0000-0000-000046000000}"/>
    <cellStyle name="Normal 66" xfId="117" xr:uid="{00000000-0005-0000-0000-000047000000}"/>
    <cellStyle name="Normal 68" xfId="118" xr:uid="{00000000-0005-0000-0000-000048000000}"/>
    <cellStyle name="Normal 70" xfId="119" xr:uid="{00000000-0005-0000-0000-000049000000}"/>
    <cellStyle name="Normal 72" xfId="120" xr:uid="{00000000-0005-0000-0000-00004A000000}"/>
    <cellStyle name="Normal 73" xfId="121" xr:uid="{00000000-0005-0000-0000-00004B000000}"/>
    <cellStyle name="Normal 75" xfId="122" xr:uid="{00000000-0005-0000-0000-00004C000000}"/>
    <cellStyle name="Normal 77" xfId="123" xr:uid="{00000000-0005-0000-0000-00004D000000}"/>
    <cellStyle name="Normal 84" xfId="124" xr:uid="{00000000-0005-0000-0000-00004E000000}"/>
    <cellStyle name="Normal 86" xfId="125" xr:uid="{00000000-0005-0000-0000-00004F000000}"/>
    <cellStyle name="Normal 88" xfId="126" xr:uid="{00000000-0005-0000-0000-000050000000}"/>
    <cellStyle name="Normal 90" xfId="127" xr:uid="{00000000-0005-0000-0000-000051000000}"/>
    <cellStyle name="Normal 92" xfId="128" xr:uid="{00000000-0005-0000-0000-000052000000}"/>
    <cellStyle name="Normal 93" xfId="129" xr:uid="{00000000-0005-0000-0000-000053000000}"/>
    <cellStyle name="Normal 95" xfId="130" xr:uid="{00000000-0005-0000-0000-000054000000}"/>
    <cellStyle name="Normal 97" xfId="131" xr:uid="{00000000-0005-0000-0000-000055000000}"/>
    <cellStyle name="Normal 99" xfId="132" xr:uid="{00000000-0005-0000-0000-000056000000}"/>
    <cellStyle name="Normal_1.1" xfId="133" xr:uid="{00000000-0005-0000-0000-000057000000}"/>
    <cellStyle name="Notiz" xfId="32" builtinId="10" customBuiltin="1"/>
    <cellStyle name="Ohne_Nachkomma" xfId="76" xr:uid="{00000000-0005-0000-0000-000058000000}"/>
    <cellStyle name="ohneP" xfId="77" xr:uid="{00000000-0005-0000-0000-000059000000}"/>
    <cellStyle name="Prozent 2" xfId="78" xr:uid="{00000000-0005-0000-0000-00005A000000}"/>
    <cellStyle name="Schlecht" xfId="33" builtinId="27" customBuiltin="1"/>
    <cellStyle name="Standard" xfId="0" builtinId="0"/>
    <cellStyle name="Standard 2" xfId="42" xr:uid="{00000000-0005-0000-0000-000024000000}"/>
    <cellStyle name="Standard 2 2" xfId="80" xr:uid="{00000000-0005-0000-0000-00005D000000}"/>
    <cellStyle name="Standard 2 2 2" xfId="144" xr:uid="{00000000-0005-0000-0000-00005E000000}"/>
    <cellStyle name="Standard 2 3" xfId="46" xr:uid="{00000000-0005-0000-0000-00005F000000}"/>
    <cellStyle name="Standard 2 4" xfId="79" xr:uid="{00000000-0005-0000-0000-00005C000000}"/>
    <cellStyle name="Standard 3" xfId="81" xr:uid="{00000000-0005-0000-0000-000060000000}"/>
    <cellStyle name="Standard 3 2" xfId="135" xr:uid="{00000000-0005-0000-0000-000061000000}"/>
    <cellStyle name="Standard 3 3" xfId="139" xr:uid="{00000000-0005-0000-0000-000062000000}"/>
    <cellStyle name="Standard 4" xfId="82" xr:uid="{00000000-0005-0000-0000-000063000000}"/>
    <cellStyle name="Standard 5" xfId="45" xr:uid="{00000000-0005-0000-0000-000064000000}"/>
    <cellStyle name="Standard 6" xfId="84" xr:uid="{00000000-0005-0000-0000-000065000000}"/>
    <cellStyle name="Standard 7" xfId="145" xr:uid="{00000000-0005-0000-0000-000066000000}"/>
    <cellStyle name="Standard 8" xfId="44" xr:uid="{00000000-0005-0000-0000-00008D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E6E6E6"/>
      <color rgb="FFFFFFFF"/>
      <color rgb="FF080808"/>
      <color rgb="FF333333"/>
      <color rgb="FF5EAD35"/>
      <color rgb="FF125D86"/>
      <color rgb="FF005F85"/>
      <color rgb="FF61B931"/>
      <color rgb="FF0B90D5"/>
      <color rgb="FF612F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image" Target="../media/image1.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9452378518934017E-2"/>
          <c:y val="6.5811138858744442E-2"/>
          <c:w val="0.90310601486960573"/>
          <c:h val="0.68325815322795047"/>
        </c:manualLayout>
      </c:layout>
      <c:areaChart>
        <c:grouping val="standard"/>
        <c:varyColors val="0"/>
        <c:ser>
          <c:idx val="5"/>
          <c:order val="0"/>
          <c:tx>
            <c:strRef>
              <c:f>Vorberechnung!$H$13</c:f>
              <c:strCache>
                <c:ptCount val="1"/>
                <c:pt idx="0">
                  <c:v>Anteil an den gesamten kassenmäßigen 
Steuereinnahmen öffentlicher Haushalte</c:v>
                </c:pt>
              </c:strCache>
            </c:strRef>
          </c:tx>
          <c:spPr>
            <a:solidFill>
              <a:schemeClr val="accent4"/>
            </a:solidFill>
            <a:ln w="34925">
              <a:solidFill>
                <a:schemeClr val="accent4"/>
              </a:solidFill>
            </a:ln>
          </c:spPr>
          <c:dLbls>
            <c:dLbl>
              <c:idx val="0"/>
              <c:layout>
                <c:manualLayout>
                  <c:x val="3.68539709283109E-3"/>
                  <c:y val="-0.24793678505035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44AC-4B39-9320-C754497EE45B}"/>
                </c:ext>
              </c:extLst>
            </c:dLbl>
            <c:dLbl>
              <c:idx val="1"/>
              <c:delete val="1"/>
              <c:extLst>
                <c:ext xmlns:c15="http://schemas.microsoft.com/office/drawing/2012/chart" uri="{CE6537A1-D6FC-4f65-9D91-7224C49458BB}"/>
                <c:ext xmlns:c16="http://schemas.microsoft.com/office/drawing/2014/chart" uri="{C3380CC4-5D6E-409C-BE32-E72D297353CC}">
                  <c16:uniqueId val="{0000000B-44AC-4B39-9320-C754497EE45B}"/>
                </c:ext>
              </c:extLst>
            </c:dLbl>
            <c:dLbl>
              <c:idx val="2"/>
              <c:delete val="1"/>
              <c:extLst>
                <c:ext xmlns:c15="http://schemas.microsoft.com/office/drawing/2012/chart" uri="{CE6537A1-D6FC-4f65-9D91-7224C49458BB}"/>
                <c:ext xmlns:c16="http://schemas.microsoft.com/office/drawing/2014/chart" uri="{C3380CC4-5D6E-409C-BE32-E72D297353CC}">
                  <c16:uniqueId val="{0000000A-44AC-4B39-9320-C754497EE45B}"/>
                </c:ext>
              </c:extLst>
            </c:dLbl>
            <c:dLbl>
              <c:idx val="3"/>
              <c:delete val="1"/>
              <c:extLst>
                <c:ext xmlns:c15="http://schemas.microsoft.com/office/drawing/2012/chart" uri="{CE6537A1-D6FC-4f65-9D91-7224C49458BB}"/>
                <c:ext xmlns:c16="http://schemas.microsoft.com/office/drawing/2014/chart" uri="{C3380CC4-5D6E-409C-BE32-E72D297353CC}">
                  <c16:uniqueId val="{00000000-44AC-4B39-9320-C754497EE45B}"/>
                </c:ext>
              </c:extLst>
            </c:dLbl>
            <c:dLbl>
              <c:idx val="4"/>
              <c:delete val="1"/>
              <c:extLst>
                <c:ext xmlns:c15="http://schemas.microsoft.com/office/drawing/2012/chart" uri="{CE6537A1-D6FC-4f65-9D91-7224C49458BB}"/>
                <c:ext xmlns:c16="http://schemas.microsoft.com/office/drawing/2014/chart" uri="{C3380CC4-5D6E-409C-BE32-E72D297353CC}">
                  <c16:uniqueId val="{00000001-44AC-4B39-9320-C754497EE45B}"/>
                </c:ext>
              </c:extLst>
            </c:dLbl>
            <c:dLbl>
              <c:idx val="5"/>
              <c:delete val="1"/>
              <c:extLst>
                <c:ext xmlns:c15="http://schemas.microsoft.com/office/drawing/2012/chart" uri="{CE6537A1-D6FC-4f65-9D91-7224C49458BB}"/>
                <c:ext xmlns:c16="http://schemas.microsoft.com/office/drawing/2014/chart" uri="{C3380CC4-5D6E-409C-BE32-E72D297353CC}">
                  <c16:uniqueId val="{00000002-44AC-4B39-9320-C754497EE45B}"/>
                </c:ext>
              </c:extLst>
            </c:dLbl>
            <c:dLbl>
              <c:idx val="6"/>
              <c:delete val="1"/>
              <c:extLst>
                <c:ext xmlns:c15="http://schemas.microsoft.com/office/drawing/2012/chart" uri="{CE6537A1-D6FC-4f65-9D91-7224C49458BB}"/>
                <c:ext xmlns:c16="http://schemas.microsoft.com/office/drawing/2014/chart" uri="{C3380CC4-5D6E-409C-BE32-E72D297353CC}">
                  <c16:uniqueId val="{00000003-44AC-4B39-9320-C754497EE45B}"/>
                </c:ext>
              </c:extLst>
            </c:dLbl>
            <c:dLbl>
              <c:idx val="7"/>
              <c:delete val="1"/>
              <c:extLst>
                <c:ext xmlns:c15="http://schemas.microsoft.com/office/drawing/2012/chart" uri="{CE6537A1-D6FC-4f65-9D91-7224C49458BB}"/>
                <c:ext xmlns:c16="http://schemas.microsoft.com/office/drawing/2014/chart" uri="{C3380CC4-5D6E-409C-BE32-E72D297353CC}">
                  <c16:uniqueId val="{0000000C-44AC-4B39-9320-C754497EE45B}"/>
                </c:ext>
              </c:extLst>
            </c:dLbl>
            <c:dLbl>
              <c:idx val="8"/>
              <c:delete val="1"/>
              <c:extLst>
                <c:ext xmlns:c15="http://schemas.microsoft.com/office/drawing/2012/chart" uri="{CE6537A1-D6FC-4f65-9D91-7224C49458BB}"/>
                <c:ext xmlns:c16="http://schemas.microsoft.com/office/drawing/2014/chart" uri="{C3380CC4-5D6E-409C-BE32-E72D297353CC}">
                  <c16:uniqueId val="{0000000D-44AC-4B39-9320-C754497EE45B}"/>
                </c:ext>
              </c:extLst>
            </c:dLbl>
            <c:dLbl>
              <c:idx val="9"/>
              <c:delete val="1"/>
              <c:extLst>
                <c:ext xmlns:c15="http://schemas.microsoft.com/office/drawing/2012/chart" uri="{CE6537A1-D6FC-4f65-9D91-7224C49458BB}"/>
                <c:ext xmlns:c16="http://schemas.microsoft.com/office/drawing/2014/chart" uri="{C3380CC4-5D6E-409C-BE32-E72D297353CC}">
                  <c16:uniqueId val="{00000004-44AC-4B39-9320-C754497EE45B}"/>
                </c:ext>
              </c:extLst>
            </c:dLbl>
            <c:dLbl>
              <c:idx val="10"/>
              <c:delete val="1"/>
              <c:extLst>
                <c:ext xmlns:c15="http://schemas.microsoft.com/office/drawing/2012/chart" uri="{CE6537A1-D6FC-4f65-9D91-7224C49458BB}"/>
                <c:ext xmlns:c16="http://schemas.microsoft.com/office/drawing/2014/chart" uri="{C3380CC4-5D6E-409C-BE32-E72D297353CC}">
                  <c16:uniqueId val="{0000000E-44AC-4B39-9320-C754497EE45B}"/>
                </c:ext>
              </c:extLst>
            </c:dLbl>
            <c:dLbl>
              <c:idx val="11"/>
              <c:delete val="1"/>
              <c:extLst>
                <c:ext xmlns:c15="http://schemas.microsoft.com/office/drawing/2012/chart" uri="{CE6537A1-D6FC-4f65-9D91-7224C49458BB}"/>
                <c:ext xmlns:c16="http://schemas.microsoft.com/office/drawing/2014/chart" uri="{C3380CC4-5D6E-409C-BE32-E72D297353CC}">
                  <c16:uniqueId val="{00000005-44AC-4B39-9320-C754497EE45B}"/>
                </c:ext>
              </c:extLst>
            </c:dLbl>
            <c:dLbl>
              <c:idx val="12"/>
              <c:delete val="1"/>
              <c:extLst>
                <c:ext xmlns:c15="http://schemas.microsoft.com/office/drawing/2012/chart" uri="{CE6537A1-D6FC-4f65-9D91-7224C49458BB}"/>
                <c:ext xmlns:c16="http://schemas.microsoft.com/office/drawing/2014/chart" uri="{C3380CC4-5D6E-409C-BE32-E72D297353CC}">
                  <c16:uniqueId val="{00000006-44AC-4B39-9320-C754497EE45B}"/>
                </c:ext>
              </c:extLst>
            </c:dLbl>
            <c:dLbl>
              <c:idx val="13"/>
              <c:delete val="1"/>
              <c:extLst>
                <c:ext xmlns:c15="http://schemas.microsoft.com/office/drawing/2012/chart" uri="{CE6537A1-D6FC-4f65-9D91-7224C49458BB}"/>
                <c:ext xmlns:c16="http://schemas.microsoft.com/office/drawing/2014/chart" uri="{C3380CC4-5D6E-409C-BE32-E72D297353CC}">
                  <c16:uniqueId val="{0000000F-44AC-4B39-9320-C754497EE45B}"/>
                </c:ext>
              </c:extLst>
            </c:dLbl>
            <c:dLbl>
              <c:idx val="14"/>
              <c:delete val="1"/>
              <c:extLst>
                <c:ext xmlns:c15="http://schemas.microsoft.com/office/drawing/2012/chart" uri="{CE6537A1-D6FC-4f65-9D91-7224C49458BB}"/>
                <c:ext xmlns:c16="http://schemas.microsoft.com/office/drawing/2014/chart" uri="{C3380CC4-5D6E-409C-BE32-E72D297353CC}">
                  <c16:uniqueId val="{00000007-44AC-4B39-9320-C754497EE45B}"/>
                </c:ext>
              </c:extLst>
            </c:dLbl>
            <c:dLbl>
              <c:idx val="15"/>
              <c:delete val="1"/>
              <c:extLst>
                <c:ext xmlns:c15="http://schemas.microsoft.com/office/drawing/2012/chart" uri="{CE6537A1-D6FC-4f65-9D91-7224C49458BB}"/>
                <c:ext xmlns:c16="http://schemas.microsoft.com/office/drawing/2014/chart" uri="{C3380CC4-5D6E-409C-BE32-E72D297353CC}">
                  <c16:uniqueId val="{00000008-44AC-4B39-9320-C754497EE45B}"/>
                </c:ext>
              </c:extLst>
            </c:dLbl>
            <c:dLbl>
              <c:idx val="16"/>
              <c:delete val="1"/>
              <c:extLst>
                <c:ext xmlns:c15="http://schemas.microsoft.com/office/drawing/2012/chart" uri="{CE6537A1-D6FC-4f65-9D91-7224C49458BB}"/>
                <c:ext xmlns:c16="http://schemas.microsoft.com/office/drawing/2014/chart" uri="{C3380CC4-5D6E-409C-BE32-E72D297353CC}">
                  <c16:uniqueId val="{00000009-44AC-4B39-9320-C754497EE45B}"/>
                </c:ext>
              </c:extLst>
            </c:dLbl>
            <c:dLbl>
              <c:idx val="17"/>
              <c:delete val="1"/>
              <c:extLst>
                <c:ext xmlns:c15="http://schemas.microsoft.com/office/drawing/2012/chart" uri="{CE6537A1-D6FC-4f65-9D91-7224C49458BB}"/>
                <c:ext xmlns:c16="http://schemas.microsoft.com/office/drawing/2014/chart" uri="{C3380CC4-5D6E-409C-BE32-E72D297353CC}">
                  <c16:uniqueId val="{00000010-44AC-4B39-9320-C754497EE45B}"/>
                </c:ext>
              </c:extLst>
            </c:dLbl>
            <c:dLbl>
              <c:idx val="18"/>
              <c:delete val="1"/>
              <c:extLst>
                <c:ext xmlns:c15="http://schemas.microsoft.com/office/drawing/2012/chart" uri="{CE6537A1-D6FC-4f65-9D91-7224C49458BB}"/>
                <c:ext xmlns:c16="http://schemas.microsoft.com/office/drawing/2014/chart" uri="{C3380CC4-5D6E-409C-BE32-E72D297353CC}">
                  <c16:uniqueId val="{00000011-44AC-4B39-9320-C754497EE45B}"/>
                </c:ext>
              </c:extLst>
            </c:dLbl>
            <c:dLbl>
              <c:idx val="19"/>
              <c:delete val="1"/>
              <c:extLst>
                <c:ext xmlns:c15="http://schemas.microsoft.com/office/drawing/2012/chart" uri="{CE6537A1-D6FC-4f65-9D91-7224C49458BB}"/>
                <c:ext xmlns:c16="http://schemas.microsoft.com/office/drawing/2014/chart" uri="{C3380CC4-5D6E-409C-BE32-E72D297353CC}">
                  <c16:uniqueId val="{00000012-44AC-4B39-9320-C754497EE45B}"/>
                </c:ext>
              </c:extLst>
            </c:dLbl>
            <c:dLbl>
              <c:idx val="20"/>
              <c:delete val="1"/>
              <c:extLst>
                <c:ext xmlns:c15="http://schemas.microsoft.com/office/drawing/2012/chart" uri="{CE6537A1-D6FC-4f65-9D91-7224C49458BB}"/>
                <c:ext xmlns:c16="http://schemas.microsoft.com/office/drawing/2014/chart" uri="{C3380CC4-5D6E-409C-BE32-E72D297353CC}">
                  <c16:uniqueId val="{00000013-44AC-4B39-9320-C754497EE45B}"/>
                </c:ext>
              </c:extLst>
            </c:dLbl>
            <c:dLbl>
              <c:idx val="21"/>
              <c:layout>
                <c:manualLayout>
                  <c:x val="1.474158837132436E-2"/>
                  <c:y val="-0.1872714014742041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44AC-4B39-9320-C754497EE45B}"/>
                </c:ext>
              </c:extLst>
            </c:dLbl>
            <c:spPr>
              <a:noFill/>
              <a:ln>
                <a:noFill/>
              </a:ln>
              <a:effectLst/>
            </c:spPr>
            <c:txPr>
              <a:bodyPr wrap="square" lIns="38100" tIns="19050" rIns="38100" bIns="19050" anchor="ctr">
                <a:spAutoFit/>
              </a:bodyPr>
              <a:lstStyle/>
              <a:p>
                <a:pPr>
                  <a:defRPr sz="900" b="1">
                    <a:solidFill>
                      <a:sysClr val="windowText" lastClr="000000"/>
                    </a:solidFill>
                    <a:latin typeface="Meta Offc" panose="020B0604030101020102"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Daten!$B$11:$B$32</c:f>
              <c:strCache>
                <c:ptCount val="22"/>
                <c:pt idx="0">
                  <c:v>1995</c:v>
                </c:pt>
                <c:pt idx="2">
                  <c:v>2000</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strCache>
            </c:strRef>
          </c:cat>
          <c:val>
            <c:numRef>
              <c:f>Daten!$J$11:$J$32</c:f>
              <c:numCache>
                <c:formatCode>0.0\ %</c:formatCode>
                <c:ptCount val="22"/>
                <c:pt idx="0">
                  <c:v>9.7000000000000003E-2</c:v>
                </c:pt>
                <c:pt idx="1">
                  <c:v>9.7000000000000003E-2</c:v>
                </c:pt>
                <c:pt idx="2">
                  <c:v>0.10316706298393</c:v>
                </c:pt>
                <c:pt idx="3">
                  <c:v>0.10299999999999999</c:v>
                </c:pt>
                <c:pt idx="4">
                  <c:v>0.1219677299696085</c:v>
                </c:pt>
                <c:pt idx="5">
                  <c:v>0.11406012732268811</c:v>
                </c:pt>
                <c:pt idx="6">
                  <c:v>0.10067015874791316</c:v>
                </c:pt>
                <c:pt idx="7">
                  <c:v>9.9126482178398354E-2</c:v>
                </c:pt>
                <c:pt idx="8">
                  <c:v>0.10437586774975839</c:v>
                </c:pt>
                <c:pt idx="9">
                  <c:v>0.10343450659574828</c:v>
                </c:pt>
                <c:pt idx="10">
                  <c:v>0.1000939347104508</c:v>
                </c:pt>
                <c:pt idx="11">
                  <c:v>9.3942829343836187E-2</c:v>
                </c:pt>
                <c:pt idx="12">
                  <c:v>9.1281655635197037E-2</c:v>
                </c:pt>
                <c:pt idx="13">
                  <c:v>8.8276079735306878E-2</c:v>
                </c:pt>
                <c:pt idx="14">
                  <c:v>8.475161721302614E-2</c:v>
                </c:pt>
                <c:pt idx="15">
                  <c:v>8.1560924636359625E-2</c:v>
                </c:pt>
                <c:pt idx="16">
                  <c:v>8.1102733269665467E-2</c:v>
                </c:pt>
                <c:pt idx="17">
                  <c:v>7.8173247984252764E-2</c:v>
                </c:pt>
                <c:pt idx="18">
                  <c:v>7.6511182172579281E-2</c:v>
                </c:pt>
                <c:pt idx="19">
                  <c:v>7.7635108097292974E-2</c:v>
                </c:pt>
                <c:pt idx="20">
                  <c:v>8.1598509361450702E-2</c:v>
                </c:pt>
                <c:pt idx="21">
                  <c:v>7.4197665564152915E-2</c:v>
                </c:pt>
              </c:numCache>
            </c:numRef>
          </c:val>
          <c:extLst>
            <c:ext xmlns:c16="http://schemas.microsoft.com/office/drawing/2014/chart" uri="{C3380CC4-5D6E-409C-BE32-E72D297353CC}">
              <c16:uniqueId val="{0000002A-19F1-47D2-B55C-EFEE8DE356CC}"/>
            </c:ext>
          </c:extLst>
        </c:ser>
        <c:dLbls>
          <c:showLegendKey val="0"/>
          <c:showVal val="0"/>
          <c:showCatName val="0"/>
          <c:showSerName val="0"/>
          <c:showPercent val="0"/>
          <c:showBubbleSize val="0"/>
        </c:dLbls>
        <c:axId val="204476344"/>
        <c:axId val="347881248"/>
      </c:areaChart>
      <c:catAx>
        <c:axId val="204476344"/>
        <c:scaling>
          <c:orientation val="minMax"/>
        </c:scaling>
        <c:delete val="0"/>
        <c:axPos val="b"/>
        <c:numFmt formatCode="General" sourceLinked="1"/>
        <c:majorTickMark val="out"/>
        <c:minorTickMark val="none"/>
        <c:tickLblPos val="nextTo"/>
        <c:spPr>
          <a:ln w="12700">
            <a:solidFill>
              <a:srgbClr val="080808"/>
            </a:solidFill>
          </a:ln>
        </c:spPr>
        <c:txPr>
          <a:bodyPr/>
          <a:lstStyle/>
          <a:p>
            <a:pPr>
              <a:defRPr sz="850" baseline="0">
                <a:solidFill>
                  <a:srgbClr val="080808"/>
                </a:solidFill>
                <a:latin typeface="Meta Offc" pitchFamily="34" charset="0"/>
              </a:defRPr>
            </a:pPr>
            <a:endParaRPr lang="de-DE"/>
          </a:p>
        </c:txPr>
        <c:crossAx val="347881248"/>
        <c:crosses val="autoZero"/>
        <c:auto val="1"/>
        <c:lblAlgn val="ctr"/>
        <c:lblOffset val="100"/>
        <c:noMultiLvlLbl val="0"/>
      </c:catAx>
      <c:valAx>
        <c:axId val="347881248"/>
        <c:scaling>
          <c:orientation val="minMax"/>
          <c:max val="0.15000000000000002"/>
        </c:scaling>
        <c:delete val="0"/>
        <c:axPos val="l"/>
        <c:majorGridlines>
          <c:spPr>
            <a:ln w="6350">
              <a:solidFill>
                <a:srgbClr val="080808"/>
              </a:solidFill>
            </a:ln>
          </c:spPr>
        </c:majorGridlines>
        <c:numFmt formatCode="0\ %" sourceLinked="0"/>
        <c:majorTickMark val="out"/>
        <c:minorTickMark val="none"/>
        <c:tickLblPos val="nextTo"/>
        <c:spPr>
          <a:ln>
            <a:noFill/>
          </a:ln>
        </c:spPr>
        <c:txPr>
          <a:bodyPr/>
          <a:lstStyle/>
          <a:p>
            <a:pPr>
              <a:defRPr sz="900">
                <a:solidFill>
                  <a:srgbClr val="080808"/>
                </a:solidFill>
                <a:latin typeface="Meta Offc" pitchFamily="34" charset="0"/>
                <a:cs typeface="Meta Offc" pitchFamily="34" charset="0"/>
              </a:defRPr>
            </a:pPr>
            <a:endParaRPr lang="de-DE"/>
          </a:p>
        </c:txPr>
        <c:crossAx val="204476344"/>
        <c:crosses val="autoZero"/>
        <c:crossBetween val="between"/>
        <c:majorUnit val="1.0000000000000002E-2"/>
      </c:valAx>
      <c:spPr>
        <a:blipFill dpi="0" rotWithShape="1">
          <a:blip xmlns:r="http://schemas.openxmlformats.org/officeDocument/2006/relationships" r:embed="rId1"/>
          <a:srcRect/>
          <a:tile tx="0" ty="0" sx="100000" sy="100000" flip="none" algn="tl"/>
        </a:blipFill>
        <a:ln w="9525"/>
      </c:spPr>
    </c:plotArea>
    <c:legend>
      <c:legendPos val="b"/>
      <c:layout>
        <c:manualLayout>
          <c:xMode val="edge"/>
          <c:yMode val="edge"/>
          <c:x val="5.3556684435523014E-2"/>
          <c:y val="0.82209920456125318"/>
          <c:w val="0.89658019557278301"/>
          <c:h val="9.6834741328208143E-2"/>
        </c:manualLayout>
      </c:layout>
      <c:overlay val="0"/>
      <c:txPr>
        <a:bodyPr/>
        <a:lstStyle/>
        <a:p>
          <a:pPr rtl="0">
            <a:defRPr sz="700">
              <a:solidFill>
                <a:sysClr val="windowText" lastClr="000000"/>
              </a:solidFill>
              <a:latin typeface="Meta Offc" pitchFamily="34" charset="0"/>
              <a:cs typeface="Meta Offc" pitchFamily="34" charset="0"/>
            </a:defRPr>
          </a:pPr>
          <a:endParaRPr lang="de-DE"/>
        </a:p>
      </c:txPr>
    </c:legend>
    <c:plotVisOnly val="1"/>
    <c:dispBlanksAs val="zero"/>
    <c:showDLblsOverMax val="0"/>
  </c:chart>
  <c:spPr>
    <a:noFill/>
    <a:ln>
      <a:noFill/>
    </a:ln>
  </c:spPr>
  <c:printSettings>
    <c:headerFooter/>
    <c:pageMargins b="0.78740157480314954" l="0.51181102362204722" r="0.51181102362204722" t="0.78740157480314954" header="0.31496062992126223" footer="0.31496062992126223"/>
    <c:pageSetup orientation="portrait"/>
  </c:printSettings>
  <c:userShapes r:id="rId2"/>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1137168</xdr:colOff>
      <xdr:row>32</xdr:row>
      <xdr:rowOff>0</xdr:rowOff>
    </xdr:from>
    <xdr:to>
      <xdr:col>11</xdr:col>
      <xdr:colOff>29157</xdr:colOff>
      <xdr:row>32</xdr:row>
      <xdr:rowOff>19420</xdr:rowOff>
    </xdr:to>
    <xdr:cxnSp macro="">
      <xdr:nvCxnSpPr>
        <xdr:cNvPr id="3" name="Gerade Verbindung 20">
          <a:extLst>
            <a:ext uri="{FF2B5EF4-FFF2-40B4-BE49-F238E27FC236}">
              <a16:creationId xmlns:a16="http://schemas.microsoft.com/office/drawing/2014/main" id="{E153860A-6D06-4600-A26B-09D76FC7BB7C}"/>
            </a:ext>
          </a:extLst>
        </xdr:cNvPr>
        <xdr:cNvCxnSpPr/>
      </xdr:nvCxnSpPr>
      <xdr:spPr>
        <a:xfrm flipV="1">
          <a:off x="1137168" y="7292340"/>
          <a:ext cx="14673009" cy="1942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17889</xdr:colOff>
      <xdr:row>2</xdr:row>
      <xdr:rowOff>54997</xdr:rowOff>
    </xdr:from>
    <xdr:to>
      <xdr:col>14</xdr:col>
      <xdr:colOff>95250</xdr:colOff>
      <xdr:row>25</xdr:row>
      <xdr:rowOff>98774</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7</xdr:col>
      <xdr:colOff>16193</xdr:colOff>
      <xdr:row>23</xdr:row>
      <xdr:rowOff>35971</xdr:rowOff>
    </xdr:from>
    <xdr:to>
      <xdr:col>14</xdr:col>
      <xdr:colOff>22274</xdr:colOff>
      <xdr:row>25</xdr:row>
      <xdr:rowOff>16654</xdr:rowOff>
    </xdr:to>
    <xdr:sp macro="" textlink="Daten!AA3">
      <xdr:nvSpPr>
        <xdr:cNvPr id="3" name="Textfeld 2">
          <a:extLst>
            <a:ext uri="{FF2B5EF4-FFF2-40B4-BE49-F238E27FC236}">
              <a16:creationId xmlns:a16="http://schemas.microsoft.com/office/drawing/2014/main" id="{00000000-0008-0000-0200-000003000000}"/>
            </a:ext>
          </a:extLst>
        </xdr:cNvPr>
        <xdr:cNvSpPr txBox="1"/>
      </xdr:nvSpPr>
      <xdr:spPr>
        <a:xfrm>
          <a:off x="3002540" y="5006289"/>
          <a:ext cx="4043296" cy="301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rgbClr val="080808"/>
              </a:solidFill>
              <a:latin typeface="Meta Serif Offc" pitchFamily="2" charset="0"/>
              <a:cs typeface="Meta Serif Offc" pitchFamily="2" charset="0"/>
            </a:rPr>
            <a:pPr algn="r"/>
            <a:t>Quelle: Statistisches Bundesamt (Destatis), 2024, Genesis-Online</a:t>
          </a:fld>
          <a:endParaRPr lang="de-DE" sz="600">
            <a:solidFill>
              <a:srgbClr val="080808"/>
            </a:solidFill>
            <a:latin typeface="Meta Serif Offc" pitchFamily="2" charset="0"/>
            <a:cs typeface="Meta Serif Offc" pitchFamily="2" charset="0"/>
          </a:endParaRPr>
        </a:p>
      </xdr:txBody>
    </xdr:sp>
    <xdr:clientData/>
  </xdr:twoCellAnchor>
  <xdr:twoCellAnchor editAs="absolute">
    <xdr:from>
      <xdr:col>1</xdr:col>
      <xdr:colOff>20402</xdr:colOff>
      <xdr:row>23</xdr:row>
      <xdr:rowOff>53813</xdr:rowOff>
    </xdr:from>
    <xdr:to>
      <xdr:col>4</xdr:col>
      <xdr:colOff>739727</xdr:colOff>
      <xdr:row>25</xdr:row>
      <xdr:rowOff>41760</xdr:rowOff>
    </xdr:to>
    <xdr:sp macro="" textlink="Daten!B4">
      <xdr:nvSpPr>
        <xdr:cNvPr id="4" name="Textfeld 3">
          <a:extLst>
            <a:ext uri="{FF2B5EF4-FFF2-40B4-BE49-F238E27FC236}">
              <a16:creationId xmlns:a16="http://schemas.microsoft.com/office/drawing/2014/main" id="{00000000-0008-0000-0200-000004000000}"/>
            </a:ext>
          </a:extLst>
        </xdr:cNvPr>
        <xdr:cNvSpPr txBox="1"/>
      </xdr:nvSpPr>
      <xdr:spPr>
        <a:xfrm>
          <a:off x="225449" y="5024131"/>
          <a:ext cx="1517693" cy="308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80808"/>
              </a:solidFill>
              <a:latin typeface="Meta Offc" pitchFamily="34" charset="0"/>
              <a:cs typeface="Meta Offc" pitchFamily="34" charset="0"/>
            </a:rPr>
            <a:pPr algn="l"/>
            <a:t>* vorläufige Daten</a:t>
          </a:fld>
          <a:endParaRPr lang="de-DE" sz="600">
            <a:solidFill>
              <a:srgbClr val="080808"/>
            </a:solidFill>
            <a:latin typeface="Meta Offc" pitchFamily="34" charset="0"/>
            <a:cs typeface="Meta Offc" pitchFamily="34" charset="0"/>
          </a:endParaRPr>
        </a:p>
      </xdr:txBody>
    </xdr:sp>
    <xdr:clientData/>
  </xdr:twoCellAnchor>
  <xdr:twoCellAnchor>
    <xdr:from>
      <xdr:col>0</xdr:col>
      <xdr:colOff>147176</xdr:colOff>
      <xdr:row>0</xdr:row>
      <xdr:rowOff>249721</xdr:rowOff>
    </xdr:from>
    <xdr:to>
      <xdr:col>12</xdr:col>
      <xdr:colOff>859480</xdr:colOff>
      <xdr:row>2</xdr:row>
      <xdr:rowOff>21535</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47176" y="249721"/>
          <a:ext cx="5907092" cy="28469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80808"/>
              </a:solidFill>
              <a:latin typeface="Meta Offc" pitchFamily="34" charset="0"/>
              <a:cs typeface="Meta Offc" pitchFamily="34" charset="0"/>
            </a:rPr>
            <a:pPr/>
            <a:t>Aufkommen umweltbezogener Steuern</a:t>
          </a:fld>
          <a:endParaRPr lang="de-DE" sz="1200" b="1">
            <a:solidFill>
              <a:srgbClr val="080808"/>
            </a:solidFill>
            <a:latin typeface="Meta Offc" pitchFamily="34" charset="0"/>
            <a:cs typeface="Meta Offc" pitchFamily="34" charset="0"/>
          </a:endParaRPr>
        </a:p>
      </xdr:txBody>
    </xdr:sp>
    <xdr:clientData/>
  </xdr:twoCellAnchor>
  <xdr:twoCellAnchor>
    <xdr:from>
      <xdr:col>1</xdr:col>
      <xdr:colOff>303227</xdr:colOff>
      <xdr:row>2</xdr:row>
      <xdr:rowOff>85926</xdr:rowOff>
    </xdr:from>
    <xdr:to>
      <xdr:col>8</xdr:col>
      <xdr:colOff>294945</xdr:colOff>
      <xdr:row>3</xdr:row>
      <xdr:rowOff>114501</xdr:rowOff>
    </xdr:to>
    <xdr:sp macro="" textlink="Daten!B6">
      <xdr:nvSpPr>
        <xdr:cNvPr id="6" name="Textfeld 5">
          <a:extLst>
            <a:ext uri="{FF2B5EF4-FFF2-40B4-BE49-F238E27FC236}">
              <a16:creationId xmlns:a16="http://schemas.microsoft.com/office/drawing/2014/main" id="{00000000-0008-0000-0200-000006000000}"/>
            </a:ext>
          </a:extLst>
        </xdr:cNvPr>
        <xdr:cNvSpPr txBox="1"/>
      </xdr:nvSpPr>
      <xdr:spPr>
        <a:xfrm>
          <a:off x="519704" y="605471"/>
          <a:ext cx="2866536" cy="271030"/>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627C3ECC-DDFB-4252-94E9-D7EED330264E}" type="TxLink">
            <a:rPr lang="en-US" sz="900" b="0" i="0" u="none" strike="noStrike">
              <a:solidFill>
                <a:srgbClr val="080808"/>
              </a:solidFill>
              <a:latin typeface="Meta Offc" panose="020B0604030101020102" pitchFamily="34" charset="0"/>
              <a:ea typeface="Cambria"/>
              <a:cs typeface="Meta Offc" panose="020B0604030101020102" pitchFamily="34" charset="0"/>
            </a:rPr>
            <a:pPr/>
            <a:t>Prozent</a:t>
          </a:fld>
          <a:endParaRPr lang="de-DE" sz="700" b="1">
            <a:solidFill>
              <a:srgbClr val="080808"/>
            </a:solidFill>
            <a:latin typeface="Meta Offc" pitchFamily="34" charset="0"/>
            <a:cs typeface="Meta Offc" pitchFamily="34" charset="0"/>
          </a:endParaRPr>
        </a:p>
      </xdr:txBody>
    </xdr:sp>
    <xdr:clientData/>
  </xdr:twoCellAnchor>
  <xdr:twoCellAnchor>
    <xdr:from>
      <xdr:col>17</xdr:col>
      <xdr:colOff>34976</xdr:colOff>
      <xdr:row>11</xdr:row>
      <xdr:rowOff>80402</xdr:rowOff>
    </xdr:from>
    <xdr:to>
      <xdr:col>23</xdr:col>
      <xdr:colOff>1143013</xdr:colOff>
      <xdr:row>11</xdr:row>
      <xdr:rowOff>80402</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8456664" y="2358465"/>
          <a:ext cx="52672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1907</xdr:colOff>
      <xdr:row>1</xdr:row>
      <xdr:rowOff>3483</xdr:rowOff>
    </xdr:from>
    <xdr:to>
      <xdr:col>13</xdr:col>
      <xdr:colOff>882090</xdr:colOff>
      <xdr:row>1</xdr:row>
      <xdr:rowOff>3483</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21715" y="259925"/>
          <a:ext cx="6807663"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1907</xdr:colOff>
      <xdr:row>23</xdr:row>
      <xdr:rowOff>36385</xdr:rowOff>
    </xdr:from>
    <xdr:to>
      <xdr:col>13</xdr:col>
      <xdr:colOff>882090</xdr:colOff>
      <xdr:row>23</xdr:row>
      <xdr:rowOff>36385</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18384" y="5006703"/>
          <a:ext cx="6803001" cy="0"/>
        </a:xfrm>
        <a:prstGeom prst="line">
          <a:avLst/>
        </a:prstGeom>
        <a:ln w="1270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twoCellAnchor>
    <xdr:from>
      <xdr:col>17</xdr:col>
      <xdr:colOff>42914</xdr:colOff>
      <xdr:row>11</xdr:row>
      <xdr:rowOff>16903</xdr:rowOff>
    </xdr:from>
    <xdr:to>
      <xdr:col>23</xdr:col>
      <xdr:colOff>1150951</xdr:colOff>
      <xdr:row>11</xdr:row>
      <xdr:rowOff>16903</xdr:rowOff>
    </xdr:to>
    <xdr:cxnSp macro="">
      <xdr:nvCxnSpPr>
        <xdr:cNvPr id="15" name="Gerade Verbindung mit Pfeil 14">
          <a:extLst>
            <a:ext uri="{FF2B5EF4-FFF2-40B4-BE49-F238E27FC236}">
              <a16:creationId xmlns:a16="http://schemas.microsoft.com/office/drawing/2014/main" id="{00000000-0008-0000-0200-00000F000000}"/>
            </a:ext>
          </a:extLst>
        </xdr:cNvPr>
        <xdr:cNvCxnSpPr/>
      </xdr:nvCxnSpPr>
      <xdr:spPr>
        <a:xfrm>
          <a:off x="8464602" y="2294966"/>
          <a:ext cx="5267287" cy="0"/>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17</xdr:col>
      <xdr:colOff>34962</xdr:colOff>
      <xdr:row>13</xdr:row>
      <xdr:rowOff>28162</xdr:rowOff>
    </xdr:from>
    <xdr:to>
      <xdr:col>23</xdr:col>
      <xdr:colOff>1142999</xdr:colOff>
      <xdr:row>13</xdr:row>
      <xdr:rowOff>28162</xdr:rowOff>
    </xdr:to>
    <xdr:cxnSp macro="">
      <xdr:nvCxnSpPr>
        <xdr:cNvPr id="16" name="Gerade Verbindung mit Pfeil 15">
          <a:extLst>
            <a:ext uri="{FF2B5EF4-FFF2-40B4-BE49-F238E27FC236}">
              <a16:creationId xmlns:a16="http://schemas.microsoft.com/office/drawing/2014/main" id="{00000000-0008-0000-0200-000010000000}"/>
            </a:ext>
          </a:extLst>
        </xdr:cNvPr>
        <xdr:cNvCxnSpPr/>
      </xdr:nvCxnSpPr>
      <xdr:spPr>
        <a:xfrm>
          <a:off x="7426362" y="2761837"/>
          <a:ext cx="5279987" cy="0"/>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19</xdr:col>
      <xdr:colOff>745397</xdr:colOff>
      <xdr:row>3</xdr:row>
      <xdr:rowOff>140825</xdr:rowOff>
    </xdr:from>
    <xdr:to>
      <xdr:col>19</xdr:col>
      <xdr:colOff>745397</xdr:colOff>
      <xdr:row>18</xdr:row>
      <xdr:rowOff>1019694</xdr:rowOff>
    </xdr:to>
    <xdr:cxnSp macro="">
      <xdr:nvCxnSpPr>
        <xdr:cNvPr id="17" name="Gerade Verbindung mit Pfeil 16">
          <a:extLst>
            <a:ext uri="{FF2B5EF4-FFF2-40B4-BE49-F238E27FC236}">
              <a16:creationId xmlns:a16="http://schemas.microsoft.com/office/drawing/2014/main" id="{00000000-0008-0000-0200-000011000000}"/>
            </a:ext>
          </a:extLst>
        </xdr:cNvPr>
        <xdr:cNvCxnSpPr/>
      </xdr:nvCxnSpPr>
      <xdr:spPr>
        <a:xfrm>
          <a:off x="9698897" y="893300"/>
          <a:ext cx="0" cy="3984019"/>
        </a:xfrm>
        <a:prstGeom prst="straightConnector1">
          <a:avLst/>
        </a:prstGeom>
        <a:ln w="6350" cap="flat" cmpd="sng" algn="ctr">
          <a:solidFill>
            <a:srgbClr val="080808"/>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twoCellAnchor>
    <xdr:from>
      <xdr:col>20</xdr:col>
      <xdr:colOff>215311</xdr:colOff>
      <xdr:row>3</xdr:row>
      <xdr:rowOff>140837</xdr:rowOff>
    </xdr:from>
    <xdr:to>
      <xdr:col>20</xdr:col>
      <xdr:colOff>215311</xdr:colOff>
      <xdr:row>18</xdr:row>
      <xdr:rowOff>1019706</xdr:rowOff>
    </xdr:to>
    <xdr:cxnSp macro="">
      <xdr:nvCxnSpPr>
        <xdr:cNvPr id="18" name="Gerade Verbindung mit Pfeil 17">
          <a:extLst>
            <a:ext uri="{FF2B5EF4-FFF2-40B4-BE49-F238E27FC236}">
              <a16:creationId xmlns:a16="http://schemas.microsoft.com/office/drawing/2014/main" id="{00000000-0008-0000-0200-000012000000}"/>
            </a:ext>
          </a:extLst>
        </xdr:cNvPr>
        <xdr:cNvCxnSpPr/>
      </xdr:nvCxnSpPr>
      <xdr:spPr>
        <a:xfrm>
          <a:off x="9949861" y="893312"/>
          <a:ext cx="0" cy="3984019"/>
        </a:xfrm>
        <a:prstGeom prst="straightConnector1">
          <a:avLst/>
        </a:prstGeom>
        <a:ln w="6350" cap="flat" cmpd="sng" algn="ctr">
          <a:solidFill>
            <a:srgbClr val="080808"/>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xdr:twoCellAnchor>
  <xdr:oneCellAnchor>
    <xdr:from>
      <xdr:col>21</xdr:col>
      <xdr:colOff>323187</xdr:colOff>
      <xdr:row>3</xdr:row>
      <xdr:rowOff>139565</xdr:rowOff>
    </xdr:from>
    <xdr:ext cx="1048364" cy="330004"/>
    <xdr:sp macro="" textlink="" fLocksText="0">
      <xdr:nvSpPr>
        <xdr:cNvPr id="19" name="Textfeld 18">
          <a:extLst>
            <a:ext uri="{FF2B5EF4-FFF2-40B4-BE49-F238E27FC236}">
              <a16:creationId xmlns:a16="http://schemas.microsoft.com/office/drawing/2014/main" id="{00000000-0008-0000-0200-000013000000}"/>
            </a:ext>
          </a:extLst>
        </xdr:cNvPr>
        <xdr:cNvSpPr txBox="1"/>
      </xdr:nvSpPr>
      <xdr:spPr>
        <a:xfrm>
          <a:off x="10324437" y="892040"/>
          <a:ext cx="1048364" cy="330004"/>
        </a:xfrm>
        <a:prstGeom prst="rect">
          <a:avLst/>
        </a:prstGeom>
        <a:solidFill>
          <a:srgbClr val="333333"/>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rgbClr val="FFFFFF"/>
              </a:solidFill>
              <a:latin typeface="Meta Offc" pitchFamily="34" charset="0"/>
              <a:cs typeface="Meta Offc" pitchFamily="34" charset="0"/>
            </a:rPr>
            <a:t>Beschritungsfeld</a:t>
          </a:r>
        </a:p>
      </xdr:txBody>
    </xdr:sp>
    <xdr:clientData fLocksWithSheet="0"/>
  </xdr:oneCellAnchor>
  <xdr:twoCellAnchor>
    <xdr:from>
      <xdr:col>1</xdr:col>
      <xdr:colOff>1907</xdr:colOff>
      <xdr:row>18</xdr:row>
      <xdr:rowOff>767093</xdr:rowOff>
    </xdr:from>
    <xdr:to>
      <xdr:col>13</xdr:col>
      <xdr:colOff>882090</xdr:colOff>
      <xdr:row>18</xdr:row>
      <xdr:rowOff>767093</xdr:rowOff>
    </xdr:to>
    <xdr:cxnSp macro="">
      <xdr:nvCxnSpPr>
        <xdr:cNvPr id="21" name="Gerade Verbindung 20">
          <a:extLst>
            <a:ext uri="{FF2B5EF4-FFF2-40B4-BE49-F238E27FC236}">
              <a16:creationId xmlns:a16="http://schemas.microsoft.com/office/drawing/2014/main" id="{00000000-0008-0000-0200-000015000000}"/>
            </a:ext>
          </a:extLst>
        </xdr:cNvPr>
        <xdr:cNvCxnSpPr/>
      </xdr:nvCxnSpPr>
      <xdr:spPr>
        <a:xfrm>
          <a:off x="221715" y="4569766"/>
          <a:ext cx="6807663" cy="0"/>
        </a:xfrm>
        <a:prstGeom prst="line">
          <a:avLst/>
        </a:prstGeom>
        <a:ln w="6350">
          <a:solidFill>
            <a:srgbClr val="08080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502017</xdr:colOff>
      <xdr:row>18</xdr:row>
      <xdr:rowOff>580070</xdr:rowOff>
    </xdr:from>
    <xdr:to>
      <xdr:col>4</xdr:col>
      <xdr:colOff>718017</xdr:colOff>
      <xdr:row>18</xdr:row>
      <xdr:rowOff>580070</xdr:rowOff>
    </xdr:to>
    <xdr:cxnSp macro="">
      <xdr:nvCxnSpPr>
        <xdr:cNvPr id="22" name="Gerader Verbinder 21">
          <a:extLst>
            <a:ext uri="{FF2B5EF4-FFF2-40B4-BE49-F238E27FC236}">
              <a16:creationId xmlns:a16="http://schemas.microsoft.com/office/drawing/2014/main" id="{00000000-0008-0000-0200-000016000000}"/>
            </a:ext>
          </a:extLst>
        </xdr:cNvPr>
        <xdr:cNvCxnSpPr/>
      </xdr:nvCxnSpPr>
      <xdr:spPr>
        <a:xfrm>
          <a:off x="1497812" y="4338115"/>
          <a:ext cx="216000" cy="0"/>
        </a:xfrm>
        <a:prstGeom prst="line">
          <a:avLst/>
        </a:prstGeom>
        <a:ln w="12700">
          <a:solidFill>
            <a:srgbClr val="333333"/>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651935</xdr:colOff>
      <xdr:row>49</xdr:row>
      <xdr:rowOff>62250</xdr:rowOff>
    </xdr:from>
    <xdr:to>
      <xdr:col>18</xdr:col>
      <xdr:colOff>192098</xdr:colOff>
      <xdr:row>49</xdr:row>
      <xdr:rowOff>62250</xdr:rowOff>
    </xdr:to>
    <xdr:cxnSp macro="">
      <xdr:nvCxnSpPr>
        <xdr:cNvPr id="24" name="Gerader Verbinder 23">
          <a:extLst>
            <a:ext uri="{FF2B5EF4-FFF2-40B4-BE49-F238E27FC236}">
              <a16:creationId xmlns:a16="http://schemas.microsoft.com/office/drawing/2014/main" id="{00000000-0008-0000-0200-000018000000}"/>
            </a:ext>
          </a:extLst>
        </xdr:cNvPr>
        <xdr:cNvCxnSpPr/>
      </xdr:nvCxnSpPr>
      <xdr:spPr>
        <a:xfrm>
          <a:off x="9070570" y="8891192"/>
          <a:ext cx="324143" cy="0"/>
        </a:xfrm>
        <a:prstGeom prst="line">
          <a:avLst/>
        </a:prstGeom>
        <a:ln w="12700">
          <a:solidFill>
            <a:srgbClr val="333333"/>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0.10231</cdr:x>
      <cdr:y>0.78065</cdr:y>
    </cdr:from>
    <cdr:to>
      <cdr:x>0.13365</cdr:x>
      <cdr:y>0.78065</cdr:y>
    </cdr:to>
    <cdr:cxnSp macro="">
      <cdr:nvCxnSpPr>
        <cdr:cNvPr id="4" name="Gerader Verbinder 3">
          <a:extLst xmlns:a="http://schemas.openxmlformats.org/drawingml/2006/main">
            <a:ext uri="{FF2B5EF4-FFF2-40B4-BE49-F238E27FC236}">
              <a16:creationId xmlns:a16="http://schemas.microsoft.com/office/drawing/2014/main" id="{4FBC874D-C085-42A6-8AB0-F4DA0ABE31C2}"/>
            </a:ext>
          </a:extLst>
        </cdr:cNvPr>
        <cdr:cNvCxnSpPr/>
      </cdr:nvCxnSpPr>
      <cdr:spPr>
        <a:xfrm xmlns:a="http://schemas.openxmlformats.org/drawingml/2006/main">
          <a:off x="705140" y="3758781"/>
          <a:ext cx="216000" cy="0"/>
        </a:xfrm>
        <a:prstGeom xmlns:a="http://schemas.openxmlformats.org/drawingml/2006/main" prst="line">
          <a:avLst/>
        </a:prstGeom>
        <a:ln xmlns:a="http://schemas.openxmlformats.org/drawingml/2006/main" w="12700">
          <a:solidFill>
            <a:srgbClr val="333333"/>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Larissa">
  <a:themeElements>
    <a:clrScheme name="UBA">
      <a:dk1>
        <a:srgbClr val="005F85"/>
      </a:dk1>
      <a:lt1>
        <a:srgbClr val="5EAD35"/>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undesfinanzministerium.de/Content/DE/Standardartikel/Themen/Steuern/Steuerschaetzungen_und_Steuereinnahmen/2-kassenmaessige-steuereinnahmen-nach-steuerarten-1950-bis-201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42"/>
  <sheetViews>
    <sheetView topLeftCell="A13" workbookViewId="0">
      <selection activeCell="A42" sqref="A42:L42"/>
    </sheetView>
  </sheetViews>
  <sheetFormatPr baseColWidth="10" defaultRowHeight="12.75"/>
  <cols>
    <col min="2" max="2" width="21.5703125" customWidth="1"/>
    <col min="3" max="3" width="22.140625" customWidth="1"/>
    <col min="4" max="4" width="20.140625" customWidth="1"/>
    <col min="5" max="5" width="16.7109375" customWidth="1"/>
    <col min="6" max="6" width="19.140625" customWidth="1"/>
    <col min="8" max="8" width="22" customWidth="1"/>
    <col min="9" max="10" width="17.5703125" customWidth="1"/>
    <col min="11" max="11" width="22.42578125" customWidth="1"/>
  </cols>
  <sheetData>
    <row r="2" spans="1:18">
      <c r="A2" t="s">
        <v>32</v>
      </c>
    </row>
    <row r="3" spans="1:18">
      <c r="A3" s="50" t="s">
        <v>27</v>
      </c>
      <c r="B3" s="50" t="s">
        <v>28</v>
      </c>
    </row>
    <row r="4" spans="1:18">
      <c r="A4" t="s">
        <v>29</v>
      </c>
      <c r="B4" s="50" t="s">
        <v>33</v>
      </c>
    </row>
    <row r="6" spans="1:18">
      <c r="A6" s="87" t="s">
        <v>30</v>
      </c>
      <c r="B6" s="87"/>
    </row>
    <row r="7" spans="1:18" ht="48.75" customHeight="1">
      <c r="A7" s="88" t="s">
        <v>31</v>
      </c>
      <c r="B7" s="88"/>
      <c r="C7" s="88"/>
      <c r="D7" s="88"/>
      <c r="E7" s="88"/>
      <c r="F7" s="88"/>
      <c r="G7" s="88"/>
      <c r="H7" s="88"/>
      <c r="I7" s="88"/>
      <c r="J7" s="88"/>
      <c r="K7" s="88"/>
      <c r="L7" s="88"/>
      <c r="M7" s="88"/>
      <c r="N7" s="88"/>
      <c r="O7" s="88"/>
      <c r="P7" s="88"/>
      <c r="Q7" s="88"/>
      <c r="R7" s="88"/>
    </row>
    <row r="9" spans="1:18" s="40" customFormat="1">
      <c r="A9" s="64"/>
    </row>
    <row r="12" spans="1:18" ht="24">
      <c r="A12" s="47"/>
      <c r="B12" s="48" t="s">
        <v>24</v>
      </c>
      <c r="C12" s="48" t="s">
        <v>19</v>
      </c>
      <c r="D12" s="48" t="s">
        <v>20</v>
      </c>
      <c r="E12" s="48" t="s">
        <v>21</v>
      </c>
      <c r="F12" s="48" t="s">
        <v>25</v>
      </c>
      <c r="G12" s="48" t="s">
        <v>22</v>
      </c>
      <c r="H12" s="48" t="s">
        <v>23</v>
      </c>
      <c r="I12" s="89" t="s">
        <v>36</v>
      </c>
      <c r="J12" s="90"/>
      <c r="K12" s="90"/>
      <c r="L12" s="91"/>
    </row>
    <row r="13" spans="1:18" ht="48">
      <c r="A13" s="36"/>
      <c r="B13" s="37" t="s">
        <v>26</v>
      </c>
      <c r="C13" s="37" t="s">
        <v>10</v>
      </c>
      <c r="D13" s="37" t="s">
        <v>11</v>
      </c>
      <c r="E13" s="37" t="s">
        <v>12</v>
      </c>
      <c r="F13" s="37" t="s">
        <v>14</v>
      </c>
      <c r="G13" s="37" t="s">
        <v>13</v>
      </c>
      <c r="H13" s="54" t="s">
        <v>15</v>
      </c>
      <c r="I13" s="56" t="s">
        <v>34</v>
      </c>
      <c r="J13" s="52" t="s">
        <v>38</v>
      </c>
      <c r="K13" s="52" t="s">
        <v>35</v>
      </c>
      <c r="L13" s="53" t="s">
        <v>37</v>
      </c>
      <c r="M13" s="55"/>
      <c r="N13" s="50"/>
    </row>
    <row r="14" spans="1:18">
      <c r="A14" s="12">
        <v>1995</v>
      </c>
      <c r="B14" s="38">
        <v>33177</v>
      </c>
      <c r="C14" s="38">
        <v>7059</v>
      </c>
      <c r="D14" s="38"/>
      <c r="E14" s="38"/>
      <c r="F14" s="38"/>
      <c r="G14" s="38">
        <f t="shared" ref="G14:G28" si="0">SUM(B14:E14)</f>
        <v>40236</v>
      </c>
      <c r="H14" s="42">
        <v>9.66429106798119E-2</v>
      </c>
      <c r="I14" s="57"/>
      <c r="J14" s="57"/>
      <c r="K14" s="57"/>
      <c r="L14" s="58"/>
    </row>
    <row r="15" spans="1:18">
      <c r="A15" s="14">
        <v>1996</v>
      </c>
      <c r="B15" s="39">
        <v>34896</v>
      </c>
      <c r="C15" s="39">
        <v>7027</v>
      </c>
      <c r="D15" s="39"/>
      <c r="E15" s="39"/>
      <c r="F15" s="39"/>
      <c r="G15" s="39">
        <f t="shared" si="0"/>
        <v>41923</v>
      </c>
      <c r="H15" s="43">
        <v>0.102509164322469</v>
      </c>
      <c r="I15" s="59"/>
      <c r="J15" s="59"/>
      <c r="K15" s="59">
        <f t="shared" ref="K15:K36" si="1">H15-H14</f>
        <v>5.866253642657096E-3</v>
      </c>
      <c r="L15" s="59"/>
    </row>
    <row r="16" spans="1:18">
      <c r="A16" s="12">
        <v>1997</v>
      </c>
      <c r="B16" s="38">
        <v>33749.469023381382</v>
      </c>
      <c r="C16" s="38">
        <v>7372</v>
      </c>
      <c r="D16" s="38"/>
      <c r="E16" s="38"/>
      <c r="F16" s="38"/>
      <c r="G16" s="38">
        <f t="shared" si="0"/>
        <v>41121.469023381382</v>
      </c>
      <c r="H16" s="42">
        <v>0.10091073363667399</v>
      </c>
      <c r="I16" s="60"/>
      <c r="J16" s="60"/>
      <c r="K16" s="60">
        <f t="shared" si="1"/>
        <v>-1.598430685795002E-3</v>
      </c>
      <c r="L16" s="60"/>
    </row>
    <row r="17" spans="1:12">
      <c r="A17" s="14">
        <v>1998</v>
      </c>
      <c r="B17" s="39">
        <v>34091.381152758673</v>
      </c>
      <c r="C17" s="39">
        <v>7757</v>
      </c>
      <c r="D17" s="39"/>
      <c r="E17" s="39"/>
      <c r="F17" s="39"/>
      <c r="G17" s="39">
        <f t="shared" si="0"/>
        <v>41848.381152758673</v>
      </c>
      <c r="H17" s="43">
        <v>9.8273102506988105E-2</v>
      </c>
      <c r="I17" s="59"/>
      <c r="J17" s="59"/>
      <c r="K17" s="59">
        <f t="shared" si="1"/>
        <v>-2.6376311296858884E-3</v>
      </c>
      <c r="L17" s="59"/>
    </row>
    <row r="18" spans="1:12">
      <c r="A18" s="12">
        <v>1999</v>
      </c>
      <c r="B18" s="38">
        <v>36443.615753925449</v>
      </c>
      <c r="C18" s="38">
        <v>7039</v>
      </c>
      <c r="D18" s="38">
        <v>1816</v>
      </c>
      <c r="E18" s="38"/>
      <c r="F18" s="38"/>
      <c r="G18" s="38">
        <f t="shared" si="0"/>
        <v>45298.615753925449</v>
      </c>
      <c r="H18" s="42">
        <v>9.9997474095015998E-2</v>
      </c>
      <c r="I18" s="60"/>
      <c r="J18" s="60"/>
      <c r="K18" s="60">
        <f t="shared" si="1"/>
        <v>1.7243715880278926E-3</v>
      </c>
      <c r="L18" s="60"/>
    </row>
    <row r="19" spans="1:12">
      <c r="A19" s="14">
        <v>2000</v>
      </c>
      <c r="B19" s="39">
        <v>37826.309035038837</v>
      </c>
      <c r="C19" s="39">
        <v>7015</v>
      </c>
      <c r="D19" s="39">
        <v>3356</v>
      </c>
      <c r="E19" s="39"/>
      <c r="F19" s="39"/>
      <c r="G19" s="39">
        <f t="shared" si="0"/>
        <v>48197.309035038837</v>
      </c>
      <c r="H19" s="43">
        <v>0.10316706298393</v>
      </c>
      <c r="I19" s="59">
        <v>467252</v>
      </c>
      <c r="J19" s="59"/>
      <c r="K19" s="59">
        <f t="shared" si="1"/>
        <v>3.1695888889139989E-3</v>
      </c>
      <c r="L19" s="59"/>
    </row>
    <row r="20" spans="1:12">
      <c r="A20" s="12">
        <v>2001</v>
      </c>
      <c r="B20" s="38">
        <v>40689.986348506769</v>
      </c>
      <c r="C20" s="38">
        <v>8376</v>
      </c>
      <c r="D20" s="38">
        <v>4322</v>
      </c>
      <c r="E20" s="38"/>
      <c r="F20" s="38"/>
      <c r="G20" s="38">
        <f t="shared" si="0"/>
        <v>53387.986348506769</v>
      </c>
      <c r="H20" s="42">
        <v>0.119658443736937</v>
      </c>
      <c r="I20" s="60">
        <v>446247</v>
      </c>
      <c r="J20" s="61">
        <f>I20/I$19-1</f>
        <v>-4.495432871341376E-2</v>
      </c>
      <c r="K20" s="60">
        <f t="shared" si="1"/>
        <v>1.6491380753007004E-2</v>
      </c>
      <c r="L20" s="61">
        <f t="shared" ref="L20" si="2">(G20/G$19)-1</f>
        <v>0.10769641329341373</v>
      </c>
    </row>
    <row r="21" spans="1:12">
      <c r="A21" s="14">
        <v>2002</v>
      </c>
      <c r="B21" s="39">
        <v>42192.5</v>
      </c>
      <c r="C21" s="39">
        <v>7592</v>
      </c>
      <c r="D21" s="39">
        <v>5097</v>
      </c>
      <c r="E21" s="39"/>
      <c r="F21" s="39"/>
      <c r="G21" s="39">
        <f t="shared" si="0"/>
        <v>54881.5</v>
      </c>
      <c r="H21" s="43">
        <v>0.12427079781309</v>
      </c>
      <c r="I21" s="59">
        <v>441705</v>
      </c>
      <c r="J21" s="62">
        <f>I21/I$19-1</f>
        <v>-5.4674993365464442E-2</v>
      </c>
      <c r="K21" s="59">
        <f t="shared" si="1"/>
        <v>4.6123540761529996E-3</v>
      </c>
      <c r="L21" s="62">
        <f t="shared" ref="L21" si="3">G21/G$19-1</f>
        <v>0.13868390370304362</v>
      </c>
    </row>
    <row r="22" spans="1:12">
      <c r="A22" s="12">
        <v>2003</v>
      </c>
      <c r="B22" s="38">
        <v>43187.7</v>
      </c>
      <c r="C22" s="38">
        <v>7336</v>
      </c>
      <c r="D22" s="38">
        <v>6531</v>
      </c>
      <c r="E22" s="38"/>
      <c r="F22" s="38"/>
      <c r="G22" s="38">
        <f t="shared" si="0"/>
        <v>57054.7</v>
      </c>
      <c r="H22" s="42">
        <v>0.12903438782884599</v>
      </c>
      <c r="I22" s="60">
        <v>442238</v>
      </c>
      <c r="J22" s="61">
        <f t="shared" ref="J22:J36" si="4">I22/I$19-1</f>
        <v>-5.3534281287185514E-2</v>
      </c>
      <c r="K22" s="60">
        <f t="shared" si="1"/>
        <v>4.7635900157559918E-3</v>
      </c>
      <c r="L22" s="61">
        <f t="shared" ref="L22" si="5">(G22/G$19)-1</f>
        <v>0.18377355794951011</v>
      </c>
    </row>
    <row r="23" spans="1:12">
      <c r="A23" s="14">
        <v>2004</v>
      </c>
      <c r="B23" s="39">
        <v>41781.699999999997</v>
      </c>
      <c r="C23" s="39">
        <v>7739</v>
      </c>
      <c r="D23" s="39">
        <v>6597</v>
      </c>
      <c r="E23" s="39"/>
      <c r="F23" s="39"/>
      <c r="G23" s="39">
        <f t="shared" si="0"/>
        <v>56117.7</v>
      </c>
      <c r="H23" s="43">
        <v>0.12674485119326701</v>
      </c>
      <c r="I23" s="59">
        <v>442838</v>
      </c>
      <c r="J23" s="62">
        <f t="shared" si="4"/>
        <v>-5.225017763433859E-2</v>
      </c>
      <c r="K23" s="59">
        <f t="shared" si="1"/>
        <v>-2.289536635578987E-3</v>
      </c>
      <c r="L23" s="62">
        <f t="shared" ref="L23" si="6">G23/G$19-1</f>
        <v>0.16433263855463665</v>
      </c>
    </row>
    <row r="24" spans="1:12">
      <c r="A24" s="12">
        <v>2005</v>
      </c>
      <c r="B24" s="38">
        <v>40100.982000000004</v>
      </c>
      <c r="C24" s="38">
        <v>8673</v>
      </c>
      <c r="D24" s="38">
        <v>6462</v>
      </c>
      <c r="E24" s="38"/>
      <c r="F24" s="38"/>
      <c r="G24" s="38">
        <f t="shared" si="0"/>
        <v>55235.982000000004</v>
      </c>
      <c r="H24" s="42">
        <v>0.122182254484379</v>
      </c>
      <c r="I24" s="60">
        <v>452079</v>
      </c>
      <c r="J24" s="61">
        <f t="shared" si="4"/>
        <v>-3.2472841207742298E-2</v>
      </c>
      <c r="K24" s="60">
        <f t="shared" si="1"/>
        <v>-4.5625967088880059E-3</v>
      </c>
      <c r="L24" s="61">
        <f t="shared" ref="L24" si="7">(G24/G$19)-1</f>
        <v>0.14603871265601454</v>
      </c>
    </row>
    <row r="25" spans="1:12">
      <c r="A25" s="14">
        <v>2006</v>
      </c>
      <c r="B25" s="39">
        <v>39916.025000000001</v>
      </c>
      <c r="C25" s="39">
        <v>8937.2000000000007</v>
      </c>
      <c r="D25" s="39">
        <v>6272.8</v>
      </c>
      <c r="E25" s="39"/>
      <c r="F25" s="39"/>
      <c r="G25" s="39">
        <f t="shared" si="0"/>
        <v>55126.025000000009</v>
      </c>
      <c r="H25" s="43">
        <v>0.112860450614403</v>
      </c>
      <c r="I25" s="59">
        <v>488444</v>
      </c>
      <c r="J25" s="62">
        <f t="shared" si="4"/>
        <v>4.5354541018550965E-2</v>
      </c>
      <c r="K25" s="59">
        <f t="shared" si="1"/>
        <v>-9.3218038699759975E-3</v>
      </c>
      <c r="L25" s="62">
        <f t="shared" ref="L25" si="8">G25/G$19-1</f>
        <v>0.14375731972762384</v>
      </c>
    </row>
    <row r="26" spans="1:12">
      <c r="A26" s="12">
        <v>2007</v>
      </c>
      <c r="B26" s="38">
        <v>38954.593000000001</v>
      </c>
      <c r="C26" s="38">
        <v>8897.5</v>
      </c>
      <c r="D26" s="38">
        <v>6354.5</v>
      </c>
      <c r="E26" s="38"/>
      <c r="F26" s="38"/>
      <c r="G26" s="38">
        <f t="shared" si="0"/>
        <v>54206.593000000001</v>
      </c>
      <c r="H26" s="42">
        <v>0.100710260978777</v>
      </c>
      <c r="I26" s="60">
        <v>538243</v>
      </c>
      <c r="J26" s="61">
        <f t="shared" si="4"/>
        <v>0.15193300403208543</v>
      </c>
      <c r="K26" s="60">
        <f t="shared" si="1"/>
        <v>-1.2150189635626002E-2</v>
      </c>
      <c r="L26" s="61">
        <f t="shared" ref="L26" si="9">(G26/G$19)-1</f>
        <v>0.12468090201036919</v>
      </c>
    </row>
    <row r="27" spans="1:12">
      <c r="A27" s="14">
        <v>2008</v>
      </c>
      <c r="B27" s="39">
        <v>39247.5</v>
      </c>
      <c r="C27" s="39">
        <v>8841.7999999999993</v>
      </c>
      <c r="D27" s="39">
        <v>6260.6</v>
      </c>
      <c r="E27" s="39"/>
      <c r="F27" s="39"/>
      <c r="G27" s="39">
        <f t="shared" si="0"/>
        <v>54349.9</v>
      </c>
      <c r="H27" s="43">
        <v>9.6848968033143995E-2</v>
      </c>
      <c r="I27" s="59">
        <v>561182</v>
      </c>
      <c r="J27" s="62">
        <f t="shared" si="4"/>
        <v>0.20102642685317562</v>
      </c>
      <c r="K27" s="59">
        <f t="shared" si="1"/>
        <v>-3.8612929456330047E-3</v>
      </c>
      <c r="L27" s="62">
        <f>G27/G$19-1</f>
        <v>0.12765424228328404</v>
      </c>
    </row>
    <row r="28" spans="1:12">
      <c r="A28" s="12">
        <v>2009</v>
      </c>
      <c r="B28" s="38">
        <v>39822</v>
      </c>
      <c r="C28" s="38">
        <v>8201</v>
      </c>
      <c r="D28" s="38">
        <v>6278</v>
      </c>
      <c r="E28" s="38"/>
      <c r="F28" s="38"/>
      <c r="G28" s="38">
        <f t="shared" si="0"/>
        <v>54301</v>
      </c>
      <c r="H28" s="42">
        <v>0.103627783490242</v>
      </c>
      <c r="I28" s="60">
        <v>524000</v>
      </c>
      <c r="J28" s="61">
        <f t="shared" si="4"/>
        <v>0.12145052348625573</v>
      </c>
      <c r="K28" s="60">
        <f t="shared" si="1"/>
        <v>6.7788154570980058E-3</v>
      </c>
      <c r="L28" s="61">
        <f t="shared" ref="L28" si="10">(G28/G$19)-1</f>
        <v>0.12663966281859951</v>
      </c>
    </row>
    <row r="29" spans="1:12">
      <c r="A29" s="14">
        <v>2010</v>
      </c>
      <c r="B29" s="39">
        <v>39838</v>
      </c>
      <c r="C29" s="39">
        <v>8488</v>
      </c>
      <c r="D29" s="39">
        <v>6171</v>
      </c>
      <c r="E29" s="39"/>
      <c r="F29" s="39">
        <v>390</v>
      </c>
      <c r="G29" s="39">
        <f t="shared" ref="G29:G36" si="11">SUM(B29:F29)</f>
        <v>54887</v>
      </c>
      <c r="H29" s="43">
        <v>0.10263653483992501</v>
      </c>
      <c r="I29" s="59">
        <v>530587</v>
      </c>
      <c r="J29" s="62">
        <f t="shared" si="4"/>
        <v>0.13554784142175946</v>
      </c>
      <c r="K29" s="59">
        <f t="shared" si="1"/>
        <v>-9.9124865031699483E-4</v>
      </c>
      <c r="L29" s="62">
        <f t="shared" ref="L29" si="12">G29/G$19-1</f>
        <v>0.13879801795776281</v>
      </c>
    </row>
    <row r="30" spans="1:12">
      <c r="A30" s="12">
        <v>2011</v>
      </c>
      <c r="B30" s="38">
        <v>40036</v>
      </c>
      <c r="C30" s="38">
        <v>8422</v>
      </c>
      <c r="D30" s="38">
        <v>7247</v>
      </c>
      <c r="E30" s="38">
        <v>905</v>
      </c>
      <c r="F30" s="38">
        <v>653</v>
      </c>
      <c r="G30" s="38">
        <f t="shared" si="11"/>
        <v>57263</v>
      </c>
      <c r="H30" s="42">
        <v>9.9874248060999996E-2</v>
      </c>
      <c r="I30" s="60">
        <v>573351</v>
      </c>
      <c r="J30" s="61">
        <f t="shared" si="4"/>
        <v>0.22707018910566457</v>
      </c>
      <c r="K30" s="60">
        <f t="shared" si="1"/>
        <v>-2.7622867789250105E-3</v>
      </c>
      <c r="L30" s="61">
        <f t="shared" ref="L30" si="13">(G30/G$19)-1</f>
        <v>0.18809537599641746</v>
      </c>
    </row>
    <row r="31" spans="1:12">
      <c r="A31" s="14">
        <v>2012</v>
      </c>
      <c r="B31" s="39">
        <v>39305</v>
      </c>
      <c r="C31" s="39">
        <v>8443</v>
      </c>
      <c r="D31" s="39">
        <v>6973</v>
      </c>
      <c r="E31" s="39">
        <v>948</v>
      </c>
      <c r="F31" s="39">
        <v>528</v>
      </c>
      <c r="G31" s="39">
        <f t="shared" si="11"/>
        <v>56197</v>
      </c>
      <c r="H31" s="43">
        <v>9.5402685794089004E-2</v>
      </c>
      <c r="I31" s="59">
        <v>600046</v>
      </c>
      <c r="J31" s="62">
        <f t="shared" si="4"/>
        <v>0.284202100793576</v>
      </c>
      <c r="K31" s="59">
        <f t="shared" si="1"/>
        <v>-4.4715622669109917E-3</v>
      </c>
      <c r="L31" s="62">
        <f t="shared" ref="L31" si="14">G31/G$19-1</f>
        <v>0.1659779586272232</v>
      </c>
    </row>
    <row r="32" spans="1:12">
      <c r="A32" s="41">
        <v>2013</v>
      </c>
      <c r="B32" s="38">
        <v>39364</v>
      </c>
      <c r="C32" s="38">
        <v>8490</v>
      </c>
      <c r="D32" s="38">
        <v>7009</v>
      </c>
      <c r="E32" s="38">
        <v>978</v>
      </c>
      <c r="F32" s="38">
        <v>672</v>
      </c>
      <c r="G32" s="38">
        <f t="shared" si="11"/>
        <v>56513</v>
      </c>
      <c r="H32" s="42">
        <v>9.0626553149999997E-2</v>
      </c>
      <c r="I32" s="60">
        <v>619708</v>
      </c>
      <c r="J32" s="61">
        <f t="shared" si="4"/>
        <v>0.32628217749736765</v>
      </c>
      <c r="K32" s="60">
        <f t="shared" si="1"/>
        <v>-4.7761326440890067E-3</v>
      </c>
      <c r="L32" s="61">
        <f t="shared" ref="L32" si="15">(G32/G$19)-1</f>
        <v>0.17253434126199374</v>
      </c>
    </row>
    <row r="33" spans="1:12">
      <c r="A33" s="14">
        <v>2014</v>
      </c>
      <c r="B33" s="39">
        <v>39758</v>
      </c>
      <c r="C33" s="39">
        <v>8501</v>
      </c>
      <c r="D33" s="39">
        <v>6638</v>
      </c>
      <c r="E33" s="39">
        <v>990</v>
      </c>
      <c r="F33" s="39">
        <v>877</v>
      </c>
      <c r="G33" s="39">
        <f t="shared" si="11"/>
        <v>56764</v>
      </c>
      <c r="H33" s="43">
        <v>8.8033721920000002E-2</v>
      </c>
      <c r="I33" s="59">
        <v>643617</v>
      </c>
      <c r="J33" s="62">
        <f t="shared" si="4"/>
        <v>0.37745156789056011</v>
      </c>
      <c r="K33" s="59">
        <f t="shared" si="1"/>
        <v>-2.592831229999995E-3</v>
      </c>
      <c r="L33" s="62">
        <f t="shared" ref="L33" si="16">G33/G$19-1</f>
        <v>0.17774210088644748</v>
      </c>
    </row>
    <row r="34" spans="1:12">
      <c r="A34" s="41">
        <v>2015</v>
      </c>
      <c r="B34" s="38">
        <v>39594</v>
      </c>
      <c r="C34" s="38">
        <v>8805</v>
      </c>
      <c r="D34" s="38">
        <v>6593</v>
      </c>
      <c r="E34" s="38">
        <v>1023</v>
      </c>
      <c r="F34" s="38">
        <v>764</v>
      </c>
      <c r="G34" s="38">
        <f t="shared" si="11"/>
        <v>56779</v>
      </c>
      <c r="H34" s="42">
        <v>8.43E-2</v>
      </c>
      <c r="I34" s="60">
        <v>673525</v>
      </c>
      <c r="J34" s="61">
        <f t="shared" si="4"/>
        <v>0.44145985463946658</v>
      </c>
      <c r="K34" s="60">
        <f t="shared" si="1"/>
        <v>-3.7337219200000021E-3</v>
      </c>
      <c r="L34" s="61">
        <f t="shared" ref="L34" si="17">(G34/G$19)-1</f>
        <v>0.17805332158113596</v>
      </c>
    </row>
    <row r="35" spans="1:12">
      <c r="A35" s="14">
        <v>2016</v>
      </c>
      <c r="B35" s="39">
        <v>40091</v>
      </c>
      <c r="C35" s="39">
        <v>8952</v>
      </c>
      <c r="D35" s="39">
        <v>6569</v>
      </c>
      <c r="E35" s="39">
        <v>1074</v>
      </c>
      <c r="F35" s="39">
        <v>1068</v>
      </c>
      <c r="G35" s="39">
        <f t="shared" si="11"/>
        <v>57754</v>
      </c>
      <c r="H35" s="43">
        <v>8.1799999999999998E-2</v>
      </c>
      <c r="I35" s="59">
        <v>705712</v>
      </c>
      <c r="J35" s="62">
        <f t="shared" si="4"/>
        <v>0.51034559509643618</v>
      </c>
      <c r="K35" s="59">
        <f t="shared" si="1"/>
        <v>-2.5000000000000022E-3</v>
      </c>
      <c r="L35" s="62">
        <f>G35/G$19-1</f>
        <v>0.19828266673588701</v>
      </c>
    </row>
    <row r="36" spans="1:12">
      <c r="A36" s="41">
        <v>2017</v>
      </c>
      <c r="B36" s="38">
        <v>41022</v>
      </c>
      <c r="C36" s="38">
        <v>8948</v>
      </c>
      <c r="D36" s="38">
        <v>6944</v>
      </c>
      <c r="E36" s="38">
        <v>1121</v>
      </c>
      <c r="F36" s="38">
        <v>900</v>
      </c>
      <c r="G36" s="38">
        <f t="shared" si="11"/>
        <v>58935</v>
      </c>
      <c r="H36" s="42">
        <v>8.0199999999999994E-2</v>
      </c>
      <c r="I36" s="60">
        <v>734695</v>
      </c>
      <c r="J36" s="61">
        <f t="shared" si="4"/>
        <v>0.57237422204720367</v>
      </c>
      <c r="K36" s="60">
        <f t="shared" si="1"/>
        <v>-1.6000000000000042E-3</v>
      </c>
      <c r="L36" s="61">
        <f t="shared" ref="L36" si="18">(G36/G$19)-1</f>
        <v>0.22278610943102639</v>
      </c>
    </row>
    <row r="37" spans="1:12">
      <c r="A37" s="14">
        <v>2018</v>
      </c>
      <c r="B37" s="39">
        <v>40900</v>
      </c>
      <c r="C37" s="39">
        <v>9000</v>
      </c>
      <c r="D37" s="39">
        <v>6900</v>
      </c>
      <c r="E37" s="39">
        <v>1200</v>
      </c>
      <c r="F37" s="39">
        <v>1500</v>
      </c>
      <c r="G37" s="39">
        <v>59500</v>
      </c>
      <c r="H37" s="43">
        <v>7.6999999999999999E-2</v>
      </c>
      <c r="I37" s="59">
        <v>776300</v>
      </c>
      <c r="J37" s="62">
        <f>I37/I$19-1</f>
        <v>0.6614161095083595</v>
      </c>
      <c r="K37" s="68">
        <f>H37-H36</f>
        <v>-3.1999999999999945E-3</v>
      </c>
      <c r="L37" s="62">
        <f t="shared" ref="L37" si="19">G37/G$19-1</f>
        <v>0.23450875559762574</v>
      </c>
    </row>
    <row r="40" spans="1:12" ht="16.5">
      <c r="I40" s="66"/>
      <c r="J40" s="67"/>
    </row>
    <row r="42" spans="1:12" ht="72" customHeight="1">
      <c r="A42" s="92" t="s">
        <v>39</v>
      </c>
      <c r="B42" s="92"/>
      <c r="C42" s="92"/>
      <c r="D42" s="92"/>
      <c r="E42" s="92"/>
      <c r="F42" s="92"/>
      <c r="G42" s="92"/>
      <c r="H42" s="92"/>
      <c r="I42" s="92"/>
      <c r="J42" s="92"/>
      <c r="K42" s="92"/>
      <c r="L42" s="92"/>
    </row>
  </sheetData>
  <mergeCells count="4">
    <mergeCell ref="A6:B6"/>
    <mergeCell ref="A7:R7"/>
    <mergeCell ref="I12:L12"/>
    <mergeCell ref="A42:L42"/>
  </mergeCells>
  <hyperlinks>
    <hyperlink ref="I13" r:id="rId1" xr:uid="{00000000-0004-0000-0000-000000000000}"/>
  </hyperlinks>
  <pageMargins left="0.7" right="0.7" top="0.78740157499999996" bottom="0.78740157499999996"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AA65"/>
  <sheetViews>
    <sheetView showGridLines="0" topLeftCell="A15" zoomScaleNormal="100" workbookViewId="0">
      <selection activeCell="C43" sqref="C43:D66"/>
    </sheetView>
  </sheetViews>
  <sheetFormatPr baseColWidth="10" defaultColWidth="11.42578125" defaultRowHeight="12.75"/>
  <cols>
    <col min="1" max="1" width="18" style="9" bestFit="1" customWidth="1"/>
    <col min="2" max="2" width="9.7109375" style="9" customWidth="1"/>
    <col min="3" max="3" width="18.5703125" style="9" customWidth="1"/>
    <col min="4" max="4" width="22" style="9" customWidth="1"/>
    <col min="5" max="5" width="23.140625" style="9" customWidth="1"/>
    <col min="6" max="6" width="24.42578125" style="9" customWidth="1"/>
    <col min="7" max="7" width="21.5703125" style="9" customWidth="1"/>
    <col min="8" max="8" width="21.85546875" style="9" customWidth="1"/>
    <col min="9" max="9" width="30.42578125" style="9" customWidth="1"/>
    <col min="10" max="10" width="18.85546875" style="9" customWidth="1"/>
    <col min="11" max="11" width="18" style="9" customWidth="1"/>
    <col min="12" max="13" width="16.140625" style="9" customWidth="1"/>
    <col min="14" max="14" width="16.5703125" style="9" customWidth="1"/>
    <col min="15" max="15" width="16.140625" style="9" customWidth="1"/>
    <col min="16" max="16" width="11.42578125" style="9"/>
    <col min="17" max="17" width="20.5703125" style="9" customWidth="1"/>
    <col min="18" max="16384" width="11.42578125" style="9"/>
  </cols>
  <sheetData>
    <row r="1" spans="1:27" ht="15.95" customHeight="1">
      <c r="A1" s="15" t="s">
        <v>1</v>
      </c>
      <c r="B1" s="93" t="s">
        <v>17</v>
      </c>
      <c r="C1" s="93"/>
      <c r="D1" s="93"/>
      <c r="E1" s="93"/>
      <c r="F1" s="93"/>
      <c r="G1" s="93"/>
      <c r="H1" s="93"/>
      <c r="I1" s="93"/>
    </row>
    <row r="2" spans="1:27" ht="15.95" customHeight="1">
      <c r="A2" s="15" t="s">
        <v>2</v>
      </c>
      <c r="B2" s="96"/>
      <c r="C2" s="96"/>
      <c r="D2" s="96"/>
      <c r="E2" s="96"/>
      <c r="F2" s="96"/>
      <c r="G2" s="96"/>
      <c r="H2" s="96"/>
      <c r="I2" s="96"/>
    </row>
    <row r="3" spans="1:27" ht="13.15" customHeight="1">
      <c r="A3" s="15" t="s">
        <v>0</v>
      </c>
      <c r="B3" s="93" t="s">
        <v>47</v>
      </c>
      <c r="C3" s="93"/>
      <c r="D3" s="93"/>
      <c r="E3" s="93"/>
      <c r="F3" s="93"/>
      <c r="G3" s="93"/>
      <c r="H3" s="93"/>
      <c r="I3" s="93"/>
      <c r="J3" s="85"/>
      <c r="AA3" s="9" t="str">
        <f>"Quelle: "&amp;B3</f>
        <v>Quelle: Statistisches Bundesamt (Destatis), 2024, Genesis-Online</v>
      </c>
    </row>
    <row r="4" spans="1:27">
      <c r="A4" s="15" t="s">
        <v>3</v>
      </c>
      <c r="B4" s="93" t="s">
        <v>40</v>
      </c>
      <c r="C4" s="93"/>
      <c r="D4" s="93"/>
      <c r="E4" s="93"/>
      <c r="F4" s="93"/>
      <c r="G4" s="93"/>
      <c r="H4" s="93"/>
      <c r="I4" s="93"/>
    </row>
    <row r="5" spans="1:27">
      <c r="A5" s="15" t="s">
        <v>8</v>
      </c>
      <c r="B5" s="94" t="s">
        <v>16</v>
      </c>
      <c r="C5" s="94"/>
      <c r="D5" s="94"/>
      <c r="E5" s="94"/>
      <c r="F5" s="94"/>
      <c r="G5" s="94"/>
      <c r="H5" s="94"/>
      <c r="I5" s="94"/>
    </row>
    <row r="6" spans="1:27">
      <c r="A6" s="45" t="s">
        <v>9</v>
      </c>
      <c r="B6" s="95" t="s">
        <v>18</v>
      </c>
      <c r="C6" s="95"/>
      <c r="D6" s="95"/>
      <c r="E6" s="95"/>
      <c r="F6" s="95"/>
      <c r="G6" s="95"/>
      <c r="H6" s="95"/>
      <c r="I6" s="95"/>
    </row>
    <row r="7" spans="1:27">
      <c r="A7" s="10"/>
      <c r="B7" s="46"/>
      <c r="C7" s="46"/>
      <c r="D7" s="46"/>
      <c r="E7" s="46"/>
      <c r="F7" s="46"/>
      <c r="G7" s="46"/>
      <c r="H7" s="46"/>
      <c r="I7" s="46"/>
    </row>
    <row r="8" spans="1:27" ht="15" customHeight="1">
      <c r="A8" s="10"/>
    </row>
    <row r="9" spans="1:27" ht="15" customHeight="1">
      <c r="A9" s="10"/>
      <c r="Q9" s="11"/>
      <c r="R9" s="11"/>
      <c r="S9" s="11"/>
      <c r="T9" s="11"/>
      <c r="U9" s="11"/>
      <c r="V9" s="11"/>
      <c r="W9" s="11"/>
    </row>
    <row r="10" spans="1:27" ht="54" customHeight="1">
      <c r="A10" s="8"/>
      <c r="B10" s="80"/>
      <c r="C10" s="37" t="s">
        <v>26</v>
      </c>
      <c r="D10" s="37" t="s">
        <v>10</v>
      </c>
      <c r="E10" s="37" t="s">
        <v>11</v>
      </c>
      <c r="F10" s="37" t="s">
        <v>12</v>
      </c>
      <c r="G10" s="37" t="s">
        <v>43</v>
      </c>
      <c r="H10" s="37" t="s">
        <v>44</v>
      </c>
      <c r="I10" s="37" t="s">
        <v>41</v>
      </c>
      <c r="J10" s="54" t="s">
        <v>48</v>
      </c>
      <c r="K10" s="54" t="s">
        <v>42</v>
      </c>
      <c r="X10" s="11"/>
      <c r="Y10" s="11"/>
      <c r="Z10" s="11"/>
      <c r="AA10" s="11"/>
    </row>
    <row r="11" spans="1:27" ht="18" customHeight="1">
      <c r="A11" s="8"/>
      <c r="B11" s="12">
        <v>1995</v>
      </c>
      <c r="C11" s="38">
        <v>32843</v>
      </c>
      <c r="D11" s="38">
        <v>7050</v>
      </c>
      <c r="E11" s="38"/>
      <c r="F11" s="38"/>
      <c r="G11" s="38"/>
      <c r="H11" s="38"/>
      <c r="I11" s="38">
        <f>SUM(C11:F11)</f>
        <v>39893</v>
      </c>
      <c r="J11" s="65">
        <v>9.7000000000000003E-2</v>
      </c>
      <c r="K11" s="38"/>
    </row>
    <row r="12" spans="1:27" ht="18" customHeight="1">
      <c r="A12" s="13"/>
      <c r="B12" s="14"/>
      <c r="C12" s="39"/>
      <c r="D12" s="39"/>
      <c r="E12" s="39"/>
      <c r="F12" s="39"/>
      <c r="G12" s="39"/>
      <c r="H12" s="81"/>
      <c r="I12" s="44" t="e">
        <f>NA()</f>
        <v>#N/A</v>
      </c>
      <c r="J12" s="86">
        <v>9.7000000000000003E-2</v>
      </c>
      <c r="K12" s="39"/>
    </row>
    <row r="13" spans="1:27" ht="18" customHeight="1">
      <c r="A13" s="13"/>
      <c r="B13" s="12">
        <v>2000</v>
      </c>
      <c r="C13" s="38">
        <v>38611</v>
      </c>
      <c r="D13" s="38">
        <v>7010</v>
      </c>
      <c r="E13" s="38">
        <v>3420.0000000000005</v>
      </c>
      <c r="F13" s="38"/>
      <c r="G13" s="38"/>
      <c r="H13" s="38"/>
      <c r="I13" s="38">
        <f t="shared" ref="I13" si="0">SUM(C13:F13)</f>
        <v>49041</v>
      </c>
      <c r="J13" s="65">
        <v>0.10316706298393</v>
      </c>
      <c r="K13" s="38">
        <v>467177.29100000003</v>
      </c>
    </row>
    <row r="14" spans="1:27" ht="18" customHeight="1">
      <c r="A14" s="13"/>
      <c r="B14" s="14"/>
      <c r="C14" s="39"/>
      <c r="D14" s="39"/>
      <c r="E14" s="39"/>
      <c r="F14" s="39"/>
      <c r="G14" s="39"/>
      <c r="H14" s="81"/>
      <c r="I14" s="44" t="e">
        <f>NA()</f>
        <v>#N/A</v>
      </c>
      <c r="J14" s="86">
        <v>0.10299999999999999</v>
      </c>
      <c r="K14" s="39"/>
    </row>
    <row r="15" spans="1:27" ht="18" customHeight="1">
      <c r="A15" s="13"/>
      <c r="B15" s="12">
        <v>2005</v>
      </c>
      <c r="C15" s="38">
        <v>40047</v>
      </c>
      <c r="D15" s="38">
        <v>8680</v>
      </c>
      <c r="E15" s="38">
        <v>6412</v>
      </c>
      <c r="F15" s="38" t="s">
        <v>45</v>
      </c>
      <c r="G15" s="38"/>
      <c r="H15" s="38"/>
      <c r="I15" s="38">
        <f t="shared" ref="I15:I17" si="1">SUM(C15:F15)</f>
        <v>55139</v>
      </c>
      <c r="J15" s="79">
        <f t="shared" ref="J15:J30" si="2">I15/K15</f>
        <v>0.1219677299696085</v>
      </c>
      <c r="K15" s="38">
        <v>452078.59499999997</v>
      </c>
    </row>
    <row r="16" spans="1:27" ht="18" customHeight="1">
      <c r="A16" s="13"/>
      <c r="B16" s="14">
        <v>2006</v>
      </c>
      <c r="C16" s="39">
        <v>40436</v>
      </c>
      <c r="D16" s="39">
        <v>8940</v>
      </c>
      <c r="E16" s="39">
        <v>6336</v>
      </c>
      <c r="F16" s="39" t="s">
        <v>45</v>
      </c>
      <c r="G16" s="39"/>
      <c r="H16" s="39"/>
      <c r="I16" s="39">
        <f t="shared" si="1"/>
        <v>55712</v>
      </c>
      <c r="J16" s="44">
        <f t="shared" si="2"/>
        <v>0.11406012732268811</v>
      </c>
      <c r="K16" s="39">
        <v>488444.13299999997</v>
      </c>
    </row>
    <row r="17" spans="1:11" ht="18" customHeight="1">
      <c r="A17" s="13"/>
      <c r="B17" s="12">
        <v>2007</v>
      </c>
      <c r="C17" s="38">
        <v>38877</v>
      </c>
      <c r="D17" s="38">
        <v>8910</v>
      </c>
      <c r="E17" s="38">
        <v>6398</v>
      </c>
      <c r="F17" s="38" t="s">
        <v>45</v>
      </c>
      <c r="G17" s="38"/>
      <c r="H17" s="38"/>
      <c r="I17" s="38">
        <f t="shared" si="1"/>
        <v>54185</v>
      </c>
      <c r="J17" s="79">
        <f t="shared" si="2"/>
        <v>0.10067015874791316</v>
      </c>
      <c r="K17" s="38">
        <v>538242.91799999995</v>
      </c>
    </row>
    <row r="18" spans="1:11" ht="18" customHeight="1">
      <c r="A18" s="13"/>
      <c r="B18" s="14">
        <v>2008</v>
      </c>
      <c r="C18" s="39">
        <v>39416</v>
      </c>
      <c r="D18" s="39">
        <v>8840</v>
      </c>
      <c r="E18" s="39">
        <v>6262</v>
      </c>
      <c r="F18" s="39" t="s">
        <v>45</v>
      </c>
      <c r="G18" s="39">
        <v>1110</v>
      </c>
      <c r="H18" s="39"/>
      <c r="I18" s="39">
        <f>SUM(C18:G18)</f>
        <v>55628</v>
      </c>
      <c r="J18" s="44">
        <f t="shared" si="2"/>
        <v>9.9126482178398354E-2</v>
      </c>
      <c r="K18" s="39">
        <v>561182.02500000002</v>
      </c>
    </row>
    <row r="19" spans="1:11" ht="18" customHeight="1">
      <c r="A19" s="13"/>
      <c r="B19" s="12">
        <v>2009</v>
      </c>
      <c r="C19" s="38">
        <v>39693</v>
      </c>
      <c r="D19" s="38">
        <v>8200</v>
      </c>
      <c r="E19" s="38">
        <v>6251</v>
      </c>
      <c r="F19" s="38" t="s">
        <v>45</v>
      </c>
      <c r="G19" s="38">
        <v>549</v>
      </c>
      <c r="H19" s="38"/>
      <c r="I19" s="38">
        <f>SUM(C19:G19)</f>
        <v>54693</v>
      </c>
      <c r="J19" s="79">
        <f t="shared" si="2"/>
        <v>0.10437586774975839</v>
      </c>
      <c r="K19" s="38">
        <v>524000.43400000001</v>
      </c>
    </row>
    <row r="20" spans="1:11" ht="18" customHeight="1">
      <c r="A20" s="13"/>
      <c r="B20" s="14">
        <v>2010</v>
      </c>
      <c r="C20" s="39">
        <v>39601</v>
      </c>
      <c r="D20" s="39">
        <v>8487</v>
      </c>
      <c r="E20" s="39">
        <v>6168</v>
      </c>
      <c r="F20" s="39" t="s">
        <v>45</v>
      </c>
      <c r="G20" s="39">
        <v>625</v>
      </c>
      <c r="H20" s="39"/>
      <c r="I20" s="39">
        <f t="shared" ref="I20:I25" si="3">SUM(C20:G20)</f>
        <v>54881</v>
      </c>
      <c r="J20" s="44">
        <f t="shared" si="2"/>
        <v>0.10343450659574828</v>
      </c>
      <c r="K20" s="39">
        <v>530586.95600000001</v>
      </c>
    </row>
    <row r="21" spans="1:11" ht="18" customHeight="1">
      <c r="A21" s="13"/>
      <c r="B21" s="12">
        <v>2011</v>
      </c>
      <c r="C21" s="38">
        <v>40278</v>
      </c>
      <c r="D21" s="38">
        <v>8422</v>
      </c>
      <c r="E21" s="38">
        <v>7278</v>
      </c>
      <c r="F21" s="38">
        <v>959</v>
      </c>
      <c r="G21" s="38">
        <v>452</v>
      </c>
      <c r="H21" s="38"/>
      <c r="I21" s="38">
        <f t="shared" si="3"/>
        <v>57389</v>
      </c>
      <c r="J21" s="79">
        <f t="shared" si="2"/>
        <v>0.1000939347104508</v>
      </c>
      <c r="K21" s="38">
        <v>573351.424</v>
      </c>
    </row>
    <row r="22" spans="1:11" ht="18" customHeight="1">
      <c r="A22" s="13"/>
      <c r="B22" s="14">
        <v>2012</v>
      </c>
      <c r="C22" s="39">
        <v>39350</v>
      </c>
      <c r="D22" s="39">
        <v>8443</v>
      </c>
      <c r="E22" s="39">
        <v>6970</v>
      </c>
      <c r="F22" s="39">
        <v>954</v>
      </c>
      <c r="G22" s="39">
        <v>653</v>
      </c>
      <c r="H22" s="39"/>
      <c r="I22" s="39">
        <f t="shared" si="3"/>
        <v>56370</v>
      </c>
      <c r="J22" s="44">
        <f t="shared" si="2"/>
        <v>9.3942829343836187E-2</v>
      </c>
      <c r="K22" s="39">
        <v>600045.79799999995</v>
      </c>
    </row>
    <row r="23" spans="1:11" ht="18" customHeight="1">
      <c r="A23" s="13"/>
      <c r="B23" s="12">
        <v>2013</v>
      </c>
      <c r="C23" s="38">
        <v>39260</v>
      </c>
      <c r="D23" s="38">
        <v>8490</v>
      </c>
      <c r="E23" s="38">
        <v>6986</v>
      </c>
      <c r="F23" s="38">
        <v>955</v>
      </c>
      <c r="G23" s="38">
        <v>877</v>
      </c>
      <c r="H23" s="38"/>
      <c r="I23" s="38">
        <f t="shared" si="3"/>
        <v>56568</v>
      </c>
      <c r="J23" s="79">
        <f t="shared" si="2"/>
        <v>9.1281655635197037E-2</v>
      </c>
      <c r="K23" s="38">
        <v>619708.304</v>
      </c>
    </row>
    <row r="24" spans="1:11" ht="18" customHeight="1">
      <c r="A24" s="13"/>
      <c r="B24" s="14">
        <v>2014</v>
      </c>
      <c r="C24" s="39">
        <v>39829</v>
      </c>
      <c r="D24" s="39">
        <v>8502</v>
      </c>
      <c r="E24" s="39">
        <v>6741</v>
      </c>
      <c r="F24" s="39">
        <v>988</v>
      </c>
      <c r="G24" s="39">
        <v>756</v>
      </c>
      <c r="H24" s="39"/>
      <c r="I24" s="39">
        <f t="shared" si="3"/>
        <v>56816</v>
      </c>
      <c r="J24" s="44">
        <f t="shared" si="2"/>
        <v>8.8276079735306878E-2</v>
      </c>
      <c r="K24" s="39">
        <v>643617.16299999994</v>
      </c>
    </row>
    <row r="25" spans="1:11" ht="18" customHeight="1">
      <c r="A25" s="13"/>
      <c r="B25" s="12">
        <v>2015</v>
      </c>
      <c r="C25" s="38">
        <v>39605</v>
      </c>
      <c r="D25" s="38">
        <v>8806</v>
      </c>
      <c r="E25" s="38">
        <v>6560</v>
      </c>
      <c r="F25" s="38">
        <v>1027</v>
      </c>
      <c r="G25" s="38">
        <v>1062</v>
      </c>
      <c r="H25" s="38"/>
      <c r="I25" s="38">
        <f t="shared" si="3"/>
        <v>57060</v>
      </c>
      <c r="J25" s="79">
        <f t="shared" si="2"/>
        <v>8.475161721302614E-2</v>
      </c>
      <c r="K25" s="38">
        <v>673261.48899999994</v>
      </c>
    </row>
    <row r="26" spans="1:11" ht="18" customHeight="1">
      <c r="B26" s="14">
        <v>2016</v>
      </c>
      <c r="C26" s="39">
        <v>40135</v>
      </c>
      <c r="D26" s="39">
        <v>8952</v>
      </c>
      <c r="E26" s="39">
        <v>6507</v>
      </c>
      <c r="F26" s="39">
        <v>1075</v>
      </c>
      <c r="G26" s="39">
        <v>896</v>
      </c>
      <c r="H26" s="39"/>
      <c r="I26" s="39">
        <f>SUM(C26:G26)</f>
        <v>57565</v>
      </c>
      <c r="J26" s="44">
        <f t="shared" si="2"/>
        <v>8.1560924636359625E-2</v>
      </c>
      <c r="K26" s="39">
        <v>705791.41</v>
      </c>
    </row>
    <row r="27" spans="1:11" ht="18" customHeight="1">
      <c r="B27" s="41">
        <v>2017</v>
      </c>
      <c r="C27" s="38">
        <v>40998</v>
      </c>
      <c r="D27" s="38">
        <v>8948</v>
      </c>
      <c r="E27" s="38">
        <v>7003</v>
      </c>
      <c r="F27" s="38">
        <v>1117</v>
      </c>
      <c r="G27" s="38">
        <v>1505</v>
      </c>
      <c r="H27" s="38"/>
      <c r="I27" s="38">
        <f>SUM(C27:G27)</f>
        <v>59571</v>
      </c>
      <c r="J27" s="79">
        <f t="shared" si="2"/>
        <v>8.1102733269665467E-2</v>
      </c>
      <c r="K27" s="38">
        <v>734512.853</v>
      </c>
    </row>
    <row r="28" spans="1:11" ht="18" customHeight="1">
      <c r="B28" s="14">
        <v>2018</v>
      </c>
      <c r="C28" s="39">
        <v>40834</v>
      </c>
      <c r="D28" s="39">
        <v>9046</v>
      </c>
      <c r="E28" s="39">
        <v>6848</v>
      </c>
      <c r="F28" s="39">
        <v>1203</v>
      </c>
      <c r="G28" s="39">
        <v>2752</v>
      </c>
      <c r="H28" s="39"/>
      <c r="I28" s="39">
        <f>SUM(C28:G28)</f>
        <v>60683</v>
      </c>
      <c r="J28" s="44">
        <f t="shared" si="2"/>
        <v>7.8173247984252764E-2</v>
      </c>
      <c r="K28" s="39">
        <v>776263</v>
      </c>
    </row>
    <row r="29" spans="1:11" ht="18" customHeight="1">
      <c r="B29" s="41">
        <v>2019</v>
      </c>
      <c r="C29" s="38">
        <v>40837</v>
      </c>
      <c r="D29" s="38">
        <v>9371</v>
      </c>
      <c r="E29" s="38">
        <v>6697</v>
      </c>
      <c r="F29" s="38">
        <v>1167</v>
      </c>
      <c r="G29" s="38">
        <v>3084</v>
      </c>
      <c r="H29" s="38"/>
      <c r="I29" s="38">
        <f>SUM(C29:G29)</f>
        <v>61156</v>
      </c>
      <c r="J29" s="79">
        <f t="shared" si="2"/>
        <v>7.6511182172579281E-2</v>
      </c>
      <c r="K29" s="38">
        <v>799308</v>
      </c>
    </row>
    <row r="30" spans="1:11" ht="18" customHeight="1">
      <c r="B30" s="14">
        <v>2020</v>
      </c>
      <c r="C30" s="39">
        <v>37702</v>
      </c>
      <c r="D30" s="39">
        <v>9529</v>
      </c>
      <c r="E30" s="39">
        <v>6569</v>
      </c>
      <c r="F30" s="39">
        <v>349</v>
      </c>
      <c r="G30" s="39">
        <v>3278</v>
      </c>
      <c r="H30" s="39"/>
      <c r="I30" s="39">
        <f>SUM(C30:G30)</f>
        <v>57427</v>
      </c>
      <c r="J30" s="44">
        <f t="shared" si="2"/>
        <v>7.7635108097292974E-2</v>
      </c>
      <c r="K30" s="39">
        <v>739704</v>
      </c>
    </row>
    <row r="31" spans="1:11" ht="18" customHeight="1">
      <c r="B31" s="83">
        <v>2021</v>
      </c>
      <c r="C31" s="84">
        <v>37191</v>
      </c>
      <c r="D31" s="84">
        <v>9546</v>
      </c>
      <c r="E31" s="84">
        <v>6730</v>
      </c>
      <c r="F31" s="84">
        <v>539</v>
      </c>
      <c r="G31" s="84">
        <v>6322</v>
      </c>
      <c r="H31" s="84">
        <v>7659</v>
      </c>
      <c r="I31" s="84">
        <f>SUM(C31:H31)</f>
        <v>67987</v>
      </c>
      <c r="J31" s="79">
        <f>I31/K31</f>
        <v>8.1598509361450702E-2</v>
      </c>
      <c r="K31" s="84">
        <f>833189240/1000</f>
        <v>833189.24</v>
      </c>
    </row>
    <row r="32" spans="1:11" ht="18" customHeight="1">
      <c r="A32" s="49"/>
      <c r="B32" s="82" t="s">
        <v>46</v>
      </c>
      <c r="C32" s="39">
        <v>33341</v>
      </c>
      <c r="D32" s="39">
        <v>9499</v>
      </c>
      <c r="E32" s="39">
        <v>6813</v>
      </c>
      <c r="F32" s="39">
        <v>1168</v>
      </c>
      <c r="G32" s="39">
        <v>6967</v>
      </c>
      <c r="H32" s="39">
        <v>8672</v>
      </c>
      <c r="I32" s="39">
        <f>SUM(C32:H32)</f>
        <v>66460</v>
      </c>
      <c r="J32" s="44">
        <f>I32/K32</f>
        <v>7.4197665564152915E-2</v>
      </c>
      <c r="K32" s="39">
        <f>895715512/1000</f>
        <v>895715.51199999999</v>
      </c>
    </row>
    <row r="33" spans="2:11">
      <c r="B33" s="63"/>
      <c r="C33" s="63"/>
      <c r="D33" s="63"/>
      <c r="E33" s="63"/>
      <c r="F33" s="63"/>
      <c r="G33" s="63"/>
      <c r="H33" s="63"/>
      <c r="I33" s="63">
        <f>(I32-I15)/I15</f>
        <v>0.20531747039300677</v>
      </c>
      <c r="J33" s="63"/>
      <c r="K33" s="63">
        <f>(K32-K15)/K15</f>
        <v>0.98132696815694187</v>
      </c>
    </row>
    <row r="34" spans="2:11" ht="18" customHeight="1">
      <c r="J34" s="51"/>
    </row>
    <row r="44" spans="2:11">
      <c r="C44" s="101"/>
    </row>
    <row r="45" spans="2:11">
      <c r="C45" s="101"/>
    </row>
    <row r="46" spans="2:11">
      <c r="C46" s="101"/>
    </row>
    <row r="47" spans="2:11">
      <c r="C47" s="101"/>
    </row>
    <row r="48" spans="2:11">
      <c r="C48" s="101"/>
    </row>
    <row r="49" spans="3:3">
      <c r="C49" s="101"/>
    </row>
    <row r="50" spans="3:3">
      <c r="C50" s="101"/>
    </row>
    <row r="51" spans="3:3">
      <c r="C51" s="101"/>
    </row>
    <row r="52" spans="3:3">
      <c r="C52" s="101"/>
    </row>
    <row r="53" spans="3:3">
      <c r="C53" s="101"/>
    </row>
    <row r="54" spans="3:3">
      <c r="C54" s="101"/>
    </row>
    <row r="55" spans="3:3">
      <c r="C55" s="101"/>
    </row>
    <row r="56" spans="3:3">
      <c r="C56" s="101"/>
    </row>
    <row r="57" spans="3:3">
      <c r="C57" s="101"/>
    </row>
    <row r="58" spans="3:3">
      <c r="C58" s="101"/>
    </row>
    <row r="59" spans="3:3">
      <c r="C59" s="101"/>
    </row>
    <row r="60" spans="3:3">
      <c r="C60" s="101"/>
    </row>
    <row r="61" spans="3:3">
      <c r="C61" s="101"/>
    </row>
    <row r="62" spans="3:3">
      <c r="C62" s="101"/>
    </row>
    <row r="63" spans="3:3">
      <c r="C63" s="101"/>
    </row>
    <row r="64" spans="3:3">
      <c r="C64" s="101"/>
    </row>
    <row r="65" spans="3:3">
      <c r="C65" s="101"/>
    </row>
  </sheetData>
  <sheetProtection selectLockedCells="1"/>
  <mergeCells count="6">
    <mergeCell ref="B1:I1"/>
    <mergeCell ref="B5:I5"/>
    <mergeCell ref="B6:I6"/>
    <mergeCell ref="B4:I4"/>
    <mergeCell ref="B2:I2"/>
    <mergeCell ref="B3:I3"/>
  </mergeCells>
  <phoneticPr fontId="20" type="noConversion"/>
  <conditionalFormatting sqref="X10:AA10 Q9:W9">
    <cfRule type="cellIs" dxfId="0" priority="2" operator="greaterThan">
      <formula>0</formula>
    </cfRule>
  </conditionalFormatting>
  <pageMargins left="0.78740157480314965" right="0.78740157480314965" top="0.98425196850393704" bottom="0.98425196850393704" header="0.51181102362204722" footer="0.51181102362204722"/>
  <pageSetup paperSize="9" scale="6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5"/>
  <sheetViews>
    <sheetView showGridLines="0" tabSelected="1" zoomScale="110" zoomScaleNormal="110" workbookViewId="0">
      <selection activeCell="P11" sqref="P11"/>
    </sheetView>
  </sheetViews>
  <sheetFormatPr baseColWidth="10" defaultRowHeight="12.75"/>
  <cols>
    <col min="1" max="1" width="3.28515625" style="40"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28515625" style="1" customWidth="1"/>
    <col min="14" max="14" width="13.42578125" style="1" customWidth="1"/>
    <col min="15" max="15" width="3"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70"/>
      <c r="B1" s="71"/>
      <c r="C1" s="71"/>
      <c r="D1" s="71"/>
      <c r="E1" s="71"/>
      <c r="F1" s="71"/>
      <c r="G1" s="71"/>
      <c r="H1" s="71"/>
      <c r="I1" s="71"/>
      <c r="J1" s="71"/>
      <c r="K1" s="71"/>
      <c r="L1" s="71"/>
      <c r="M1" s="71"/>
      <c r="N1" s="71"/>
      <c r="O1" s="72"/>
    </row>
    <row r="2" spans="1:25" ht="20.25" customHeight="1">
      <c r="A2" s="73"/>
      <c r="B2" s="2"/>
      <c r="C2" s="2"/>
      <c r="D2" s="2"/>
      <c r="E2" s="2"/>
      <c r="F2" s="2"/>
      <c r="G2" s="2"/>
      <c r="H2" s="2"/>
      <c r="I2" s="2"/>
      <c r="J2" s="2"/>
      <c r="K2" s="2"/>
      <c r="L2" s="2"/>
      <c r="M2" s="2"/>
      <c r="O2" s="74"/>
      <c r="Q2" s="98" t="s">
        <v>7</v>
      </c>
      <c r="R2" s="99"/>
      <c r="S2" s="99"/>
      <c r="T2" s="99"/>
      <c r="U2" s="99"/>
      <c r="V2" s="99"/>
      <c r="W2" s="99"/>
      <c r="X2" s="99"/>
      <c r="Y2" s="100"/>
    </row>
    <row r="3" spans="1:25" ht="18.75" customHeight="1">
      <c r="A3" s="73"/>
      <c r="B3" s="6"/>
      <c r="C3" s="6"/>
      <c r="D3" s="6"/>
      <c r="E3" s="6"/>
      <c r="F3" s="6"/>
      <c r="G3" s="6"/>
      <c r="H3" s="6"/>
      <c r="I3" s="6"/>
      <c r="J3" s="6"/>
      <c r="K3" s="6"/>
      <c r="L3" s="6"/>
      <c r="M3" s="6"/>
      <c r="O3" s="74"/>
      <c r="Q3" s="21"/>
      <c r="R3" s="22"/>
      <c r="S3" s="23"/>
      <c r="T3" s="22"/>
      <c r="U3" s="22"/>
      <c r="V3" s="23"/>
      <c r="W3" s="22"/>
      <c r="X3" s="22"/>
      <c r="Y3" s="24"/>
    </row>
    <row r="4" spans="1:25" ht="15.95" customHeight="1">
      <c r="A4" s="73"/>
      <c r="B4" s="5"/>
      <c r="C4" s="5"/>
      <c r="D4" s="5"/>
      <c r="E4" s="5"/>
      <c r="F4" s="5"/>
      <c r="G4" s="5"/>
      <c r="H4" s="5"/>
      <c r="I4" s="5"/>
      <c r="J4" s="5"/>
      <c r="K4" s="5"/>
      <c r="L4" s="5"/>
      <c r="O4" s="74"/>
      <c r="Q4" s="21"/>
      <c r="R4" s="22"/>
      <c r="S4" s="22"/>
      <c r="T4" s="22"/>
      <c r="U4" s="22"/>
      <c r="V4" s="22"/>
      <c r="W4" s="22"/>
      <c r="X4" s="22"/>
      <c r="Y4" s="24"/>
    </row>
    <row r="5" spans="1:25" ht="7.5" customHeight="1">
      <c r="A5" s="73"/>
      <c r="B5" s="5"/>
      <c r="C5" s="5"/>
      <c r="D5" s="5"/>
      <c r="E5" s="5"/>
      <c r="F5" s="5"/>
      <c r="G5" s="5"/>
      <c r="H5" s="5"/>
      <c r="I5" s="5"/>
      <c r="J5" s="5"/>
      <c r="K5" s="5"/>
      <c r="L5" s="5"/>
      <c r="M5" s="5"/>
      <c r="O5" s="74"/>
      <c r="Q5" s="25"/>
      <c r="R5" s="26"/>
      <c r="S5" s="26"/>
      <c r="T5" s="26"/>
      <c r="U5" s="26"/>
      <c r="V5" s="26"/>
      <c r="W5" s="26"/>
      <c r="X5" s="26"/>
      <c r="Y5" s="27"/>
    </row>
    <row r="6" spans="1:25" ht="16.5" customHeight="1">
      <c r="A6" s="73"/>
      <c r="C6" s="4"/>
      <c r="O6" s="74"/>
      <c r="Q6" s="25"/>
      <c r="R6" s="26"/>
      <c r="S6" s="26"/>
      <c r="T6" s="26"/>
      <c r="U6" s="26"/>
      <c r="V6" s="26"/>
      <c r="W6" s="26"/>
      <c r="X6" s="26"/>
      <c r="Y6" s="27"/>
    </row>
    <row r="7" spans="1:25" ht="16.5" customHeight="1">
      <c r="A7" s="73"/>
      <c r="C7" s="4"/>
      <c r="O7" s="74"/>
      <c r="Q7" s="25"/>
      <c r="R7" s="26"/>
      <c r="S7" s="26"/>
      <c r="T7" s="26"/>
      <c r="U7" s="26"/>
      <c r="V7" s="26"/>
      <c r="W7" s="26"/>
      <c r="X7" s="26"/>
      <c r="Y7" s="27"/>
    </row>
    <row r="8" spans="1:25" ht="16.5" customHeight="1">
      <c r="A8" s="73"/>
      <c r="C8" s="4"/>
      <c r="O8" s="74"/>
      <c r="Q8" s="25"/>
      <c r="R8" s="26"/>
      <c r="S8" s="26"/>
      <c r="T8" s="26"/>
      <c r="U8" s="26"/>
      <c r="V8" s="26"/>
      <c r="W8" s="26"/>
      <c r="X8" s="26"/>
      <c r="Y8" s="27"/>
    </row>
    <row r="9" spans="1:25" ht="9.75" customHeight="1">
      <c r="A9" s="73"/>
      <c r="C9" s="4"/>
      <c r="O9" s="74"/>
      <c r="Q9" s="25"/>
      <c r="R9" s="26"/>
      <c r="S9" s="26"/>
      <c r="T9" s="26"/>
      <c r="U9" s="26"/>
      <c r="V9" s="26"/>
      <c r="W9" s="26"/>
      <c r="X9" s="26"/>
      <c r="Y9" s="27"/>
    </row>
    <row r="10" spans="1:25" ht="16.5" customHeight="1">
      <c r="A10" s="73"/>
      <c r="C10" s="4"/>
      <c r="O10" s="74"/>
      <c r="Q10" s="25"/>
      <c r="R10" s="26"/>
      <c r="S10" s="26"/>
      <c r="T10" s="26"/>
      <c r="U10" s="26"/>
      <c r="V10" s="26"/>
      <c r="W10" s="26"/>
      <c r="X10" s="26"/>
      <c r="Y10" s="27"/>
    </row>
    <row r="11" spans="1:25" ht="16.5" customHeight="1">
      <c r="A11" s="73"/>
      <c r="C11" s="4"/>
      <c r="O11" s="74"/>
      <c r="Q11" s="25"/>
      <c r="R11" s="28" t="s">
        <v>4</v>
      </c>
      <c r="S11" s="26"/>
      <c r="T11" s="26"/>
      <c r="U11" s="26"/>
      <c r="V11" s="26"/>
      <c r="W11" s="26"/>
      <c r="X11" s="26"/>
      <c r="Y11" s="27"/>
    </row>
    <row r="12" spans="1:25" ht="16.5" customHeight="1">
      <c r="A12" s="73"/>
      <c r="C12" s="4"/>
      <c r="O12" s="74"/>
      <c r="Q12" s="25"/>
      <c r="R12" s="26"/>
      <c r="S12" s="26"/>
      <c r="T12" s="26"/>
      <c r="U12" s="26"/>
      <c r="V12" s="26"/>
      <c r="W12" s="26"/>
      <c r="X12" s="26"/>
      <c r="Y12" s="27"/>
    </row>
    <row r="13" spans="1:25" ht="17.25" customHeight="1">
      <c r="A13" s="73"/>
      <c r="C13" s="4"/>
      <c r="O13" s="74"/>
      <c r="Q13" s="25"/>
      <c r="R13" s="28" t="s">
        <v>5</v>
      </c>
      <c r="S13" s="26"/>
      <c r="T13" s="26"/>
      <c r="U13" s="26"/>
      <c r="V13" s="26"/>
      <c r="W13" s="26"/>
      <c r="X13" s="26"/>
      <c r="Y13" s="27"/>
    </row>
    <row r="14" spans="1:25" ht="16.5" customHeight="1">
      <c r="A14" s="73"/>
      <c r="B14" s="16"/>
      <c r="C14" s="17"/>
      <c r="D14" s="16"/>
      <c r="E14" s="16"/>
      <c r="F14" s="16"/>
      <c r="G14" s="16"/>
      <c r="H14" s="16"/>
      <c r="I14" s="16"/>
      <c r="J14" s="16"/>
      <c r="K14" s="16"/>
      <c r="L14" s="16"/>
      <c r="M14" s="16"/>
      <c r="N14" s="16"/>
      <c r="O14" s="75"/>
      <c r="P14" s="16"/>
      <c r="Q14" s="25"/>
      <c r="R14" s="26"/>
      <c r="S14" s="26"/>
      <c r="T14" s="26"/>
      <c r="U14" s="26"/>
      <c r="V14" s="26"/>
      <c r="W14" s="26"/>
      <c r="X14" s="26"/>
      <c r="Y14" s="27"/>
    </row>
    <row r="15" spans="1:25" ht="16.5" customHeight="1">
      <c r="A15" s="73"/>
      <c r="B15" s="16"/>
      <c r="C15" s="17"/>
      <c r="D15" s="16"/>
      <c r="E15" s="16"/>
      <c r="F15" s="16"/>
      <c r="G15" s="16"/>
      <c r="H15" s="16"/>
      <c r="I15" s="16"/>
      <c r="J15" s="16"/>
      <c r="K15" s="16"/>
      <c r="L15" s="16"/>
      <c r="M15" s="16"/>
      <c r="N15" s="16"/>
      <c r="O15" s="75"/>
      <c r="P15" s="16"/>
      <c r="Q15" s="25"/>
      <c r="R15" s="26"/>
      <c r="S15" s="28" t="s">
        <v>6</v>
      </c>
      <c r="T15" s="26"/>
      <c r="U15" s="26"/>
      <c r="V15" s="28" t="s">
        <v>6</v>
      </c>
      <c r="W15" s="26"/>
      <c r="X15" s="26"/>
      <c r="Y15" s="27"/>
    </row>
    <row r="16" spans="1:25" ht="16.5" customHeight="1">
      <c r="A16" s="73"/>
      <c r="B16" s="16"/>
      <c r="C16" s="17"/>
      <c r="D16" s="16"/>
      <c r="E16" s="16"/>
      <c r="F16" s="16"/>
      <c r="G16" s="16"/>
      <c r="H16" s="16"/>
      <c r="I16" s="16"/>
      <c r="J16" s="16"/>
      <c r="K16" s="16"/>
      <c r="L16" s="16"/>
      <c r="M16" s="16"/>
      <c r="N16" s="16"/>
      <c r="O16" s="75"/>
      <c r="P16" s="16"/>
      <c r="Q16" s="25"/>
      <c r="R16" s="26"/>
      <c r="S16" s="26"/>
      <c r="T16" s="26"/>
      <c r="U16" s="26"/>
      <c r="V16" s="26"/>
      <c r="W16" s="26"/>
      <c r="X16" s="26"/>
      <c r="Y16" s="27"/>
    </row>
    <row r="17" spans="1:25" ht="16.5" customHeight="1">
      <c r="A17" s="73"/>
      <c r="B17" s="16"/>
      <c r="C17" s="17"/>
      <c r="D17" s="16"/>
      <c r="E17" s="16"/>
      <c r="F17" s="16"/>
      <c r="G17" s="16"/>
      <c r="H17" s="16"/>
      <c r="I17" s="16"/>
      <c r="J17" s="16"/>
      <c r="K17" s="16"/>
      <c r="L17" s="16"/>
      <c r="M17" s="16"/>
      <c r="N17" s="16"/>
      <c r="O17" s="75"/>
      <c r="P17" s="16"/>
      <c r="Q17" s="25"/>
      <c r="R17" s="26"/>
      <c r="S17" s="26"/>
      <c r="T17" s="26"/>
      <c r="U17" s="26"/>
      <c r="V17" s="26"/>
      <c r="W17" s="26"/>
      <c r="X17" s="26"/>
      <c r="Y17" s="27"/>
    </row>
    <row r="18" spans="1:25" ht="22.5" customHeight="1">
      <c r="A18" s="73"/>
      <c r="B18" s="16"/>
      <c r="C18" s="17"/>
      <c r="D18" s="16"/>
      <c r="E18" s="16"/>
      <c r="F18" s="16"/>
      <c r="G18" s="16"/>
      <c r="H18" s="16"/>
      <c r="I18" s="16"/>
      <c r="J18" s="16"/>
      <c r="K18" s="16"/>
      <c r="L18" s="16"/>
      <c r="M18" s="16"/>
      <c r="N18" s="16"/>
      <c r="O18" s="75"/>
      <c r="P18" s="16"/>
      <c r="Q18" s="25"/>
      <c r="R18" s="26"/>
      <c r="S18" s="26"/>
      <c r="T18" s="26"/>
      <c r="U18" s="26"/>
      <c r="V18" s="26"/>
      <c r="W18" s="26"/>
      <c r="X18" s="26"/>
      <c r="Y18" s="27"/>
    </row>
    <row r="19" spans="1:25" ht="62.25" customHeight="1">
      <c r="A19" s="73"/>
      <c r="B19" s="18"/>
      <c r="C19" s="19"/>
      <c r="D19" s="18"/>
      <c r="E19" s="18"/>
      <c r="F19" s="18"/>
      <c r="G19" s="18"/>
      <c r="H19" s="18"/>
      <c r="I19" s="18"/>
      <c r="J19" s="18"/>
      <c r="K19" s="18"/>
      <c r="L19" s="18"/>
      <c r="M19" s="18"/>
      <c r="N19" s="18"/>
      <c r="O19" s="75"/>
      <c r="P19" s="16"/>
      <c r="Q19" s="29"/>
      <c r="R19" s="30"/>
      <c r="S19" s="30"/>
      <c r="T19" s="30"/>
      <c r="U19" s="30"/>
      <c r="V19" s="30"/>
      <c r="W19" s="30"/>
      <c r="X19" s="30"/>
      <c r="Y19" s="31"/>
    </row>
    <row r="20" spans="1:25" ht="9" customHeight="1">
      <c r="A20" s="73"/>
      <c r="B20" s="18"/>
      <c r="C20" s="19"/>
      <c r="D20" s="18"/>
      <c r="E20" s="97"/>
      <c r="F20" s="18"/>
      <c r="G20" s="97"/>
      <c r="H20" s="18"/>
      <c r="I20" s="97"/>
      <c r="J20" s="18"/>
      <c r="K20" s="97"/>
      <c r="L20" s="18"/>
      <c r="M20" s="97"/>
      <c r="N20" s="18"/>
      <c r="O20" s="75"/>
      <c r="P20" s="16"/>
    </row>
    <row r="21" spans="1:25" ht="11.25" customHeight="1">
      <c r="A21" s="73"/>
      <c r="B21" s="18"/>
      <c r="C21" s="19"/>
      <c r="D21" s="18"/>
      <c r="E21" s="97"/>
      <c r="F21" s="18"/>
      <c r="G21" s="97"/>
      <c r="H21" s="18"/>
      <c r="I21" s="97"/>
      <c r="J21" s="18"/>
      <c r="K21" s="97"/>
      <c r="L21" s="18"/>
      <c r="M21" s="97"/>
      <c r="N21" s="18"/>
      <c r="O21" s="75"/>
      <c r="P21" s="16"/>
    </row>
    <row r="22" spans="1:25" ht="3.75" customHeight="1">
      <c r="A22" s="73"/>
      <c r="B22" s="18"/>
      <c r="C22" s="19"/>
      <c r="D22" s="18"/>
      <c r="E22" s="69"/>
      <c r="F22" s="18"/>
      <c r="G22" s="69"/>
      <c r="H22" s="18"/>
      <c r="I22" s="69"/>
      <c r="J22" s="18"/>
      <c r="K22" s="69"/>
      <c r="L22" s="18"/>
      <c r="M22" s="69"/>
      <c r="N22" s="18"/>
      <c r="O22" s="75"/>
      <c r="P22" s="16"/>
    </row>
    <row r="23" spans="1:25" ht="9" customHeight="1">
      <c r="A23" s="73"/>
      <c r="B23" s="18"/>
      <c r="C23" s="19"/>
      <c r="D23" s="18"/>
      <c r="E23" s="97"/>
      <c r="F23" s="18"/>
      <c r="G23" s="97"/>
      <c r="H23" s="18"/>
      <c r="I23" s="97"/>
      <c r="J23" s="18"/>
      <c r="K23" s="97"/>
      <c r="L23" s="18"/>
      <c r="M23" s="97"/>
      <c r="N23" s="18"/>
      <c r="O23" s="75"/>
      <c r="P23" s="16"/>
    </row>
    <row r="24" spans="1:25" ht="9" customHeight="1">
      <c r="A24" s="73"/>
      <c r="B24" s="18"/>
      <c r="C24" s="19"/>
      <c r="D24" s="18"/>
      <c r="E24" s="97"/>
      <c r="F24" s="18"/>
      <c r="G24" s="97"/>
      <c r="H24" s="18"/>
      <c r="I24" s="97"/>
      <c r="J24" s="18"/>
      <c r="K24" s="97"/>
      <c r="L24" s="18"/>
      <c r="M24" s="97"/>
      <c r="N24" s="18"/>
      <c r="O24" s="75"/>
      <c r="P24" s="16"/>
    </row>
    <row r="25" spans="1:25" ht="16.5" customHeight="1">
      <c r="A25" s="73"/>
      <c r="B25" s="16"/>
      <c r="C25" s="17"/>
      <c r="D25" s="20"/>
      <c r="E25" s="20"/>
      <c r="F25" s="20"/>
      <c r="G25" s="20"/>
      <c r="H25" s="20"/>
      <c r="I25" s="20"/>
      <c r="J25" s="20"/>
      <c r="K25" s="20"/>
      <c r="L25" s="20"/>
      <c r="M25" s="16"/>
      <c r="N25" s="16"/>
      <c r="O25" s="75"/>
      <c r="P25" s="16"/>
    </row>
    <row r="26" spans="1:25" ht="10.5" customHeight="1">
      <c r="A26" s="76"/>
      <c r="B26" s="77"/>
      <c r="C26" s="77"/>
      <c r="D26" s="77"/>
      <c r="E26" s="77"/>
      <c r="F26" s="77"/>
      <c r="G26" s="77"/>
      <c r="H26" s="77"/>
      <c r="I26" s="77"/>
      <c r="J26" s="77"/>
      <c r="K26" s="77"/>
      <c r="L26" s="77"/>
      <c r="M26" s="77"/>
      <c r="N26" s="77"/>
      <c r="O26" s="78"/>
      <c r="P26" s="16"/>
    </row>
    <row r="27" spans="1:25" ht="6.75" customHeight="1">
      <c r="B27" s="16"/>
      <c r="C27" s="16"/>
      <c r="D27" s="16"/>
      <c r="E27" s="16"/>
      <c r="F27" s="16"/>
      <c r="G27" s="16"/>
      <c r="H27" s="16"/>
      <c r="I27" s="16"/>
      <c r="J27" s="16"/>
      <c r="K27" s="16"/>
      <c r="L27" s="16"/>
      <c r="M27" s="16"/>
      <c r="N27" s="16"/>
      <c r="O27" s="16"/>
      <c r="P27" s="16"/>
    </row>
    <row r="28" spans="1:25" ht="6" customHeight="1">
      <c r="B28" s="32"/>
      <c r="C28" s="32"/>
      <c r="D28" s="32"/>
      <c r="E28" s="33"/>
      <c r="F28" s="33"/>
      <c r="G28" s="33"/>
      <c r="H28" s="33"/>
      <c r="I28" s="33"/>
      <c r="J28" s="33"/>
      <c r="K28" s="33"/>
      <c r="L28" s="33"/>
      <c r="M28" s="33"/>
      <c r="N28" s="33"/>
      <c r="O28" s="33"/>
      <c r="P28" s="33"/>
    </row>
    <row r="29" spans="1:25" ht="4.5" customHeight="1">
      <c r="B29" s="32"/>
      <c r="C29" s="32"/>
      <c r="D29" s="32"/>
      <c r="E29" s="33"/>
      <c r="F29" s="33"/>
      <c r="G29" s="33"/>
      <c r="H29" s="33"/>
      <c r="I29" s="33"/>
      <c r="J29" s="33"/>
      <c r="K29" s="33"/>
      <c r="L29" s="33"/>
      <c r="M29" s="33"/>
      <c r="N29" s="33"/>
      <c r="O29" s="33"/>
      <c r="P29" s="33"/>
    </row>
    <row r="30" spans="1:25" ht="6" customHeight="1">
      <c r="B30" s="32"/>
      <c r="C30" s="32"/>
      <c r="D30" s="32"/>
      <c r="E30" s="33"/>
      <c r="F30" s="33"/>
      <c r="G30" s="33"/>
      <c r="H30" s="33"/>
      <c r="I30" s="33"/>
      <c r="J30" s="33"/>
      <c r="K30" s="33"/>
      <c r="L30" s="33"/>
      <c r="M30" s="33"/>
      <c r="N30" s="33"/>
      <c r="O30" s="33"/>
      <c r="P30" s="33"/>
    </row>
    <row r="31" spans="1:25" ht="6.75" customHeight="1">
      <c r="B31" s="16"/>
      <c r="C31" s="16"/>
      <c r="D31" s="16"/>
      <c r="E31" s="16"/>
      <c r="F31" s="16"/>
      <c r="G31" s="16"/>
      <c r="H31" s="16"/>
      <c r="I31" s="16"/>
      <c r="J31" s="16"/>
      <c r="K31" s="16"/>
      <c r="L31" s="16"/>
      <c r="M31" s="16"/>
      <c r="N31" s="16"/>
      <c r="O31" s="16"/>
      <c r="P31" s="16"/>
    </row>
    <row r="32" spans="1:25" ht="4.5" customHeight="1">
      <c r="B32" s="16"/>
      <c r="C32" s="16"/>
      <c r="D32" s="16"/>
      <c r="E32" s="16"/>
      <c r="F32" s="16"/>
      <c r="G32" s="16"/>
      <c r="H32" s="34"/>
      <c r="I32" s="34"/>
      <c r="J32" s="34"/>
      <c r="K32" s="34"/>
      <c r="L32" s="34"/>
      <c r="M32" s="16"/>
      <c r="N32" s="16"/>
      <c r="O32" s="16"/>
      <c r="P32" s="16"/>
    </row>
    <row r="33" spans="2:16" ht="18" customHeight="1">
      <c r="B33" s="35"/>
      <c r="C33" s="35"/>
      <c r="D33" s="35"/>
      <c r="E33" s="35"/>
      <c r="F33" s="35"/>
      <c r="G33" s="34"/>
      <c r="H33" s="34"/>
      <c r="I33" s="34"/>
      <c r="J33" s="34"/>
      <c r="K33" s="34"/>
      <c r="L33" s="34"/>
      <c r="M33" s="16"/>
      <c r="N33" s="16"/>
      <c r="O33" s="16"/>
      <c r="P33" s="16"/>
    </row>
    <row r="34" spans="2:16">
      <c r="B34" s="35"/>
      <c r="C34" s="35"/>
      <c r="D34" s="35"/>
      <c r="E34" s="35"/>
      <c r="F34" s="35"/>
      <c r="G34" s="34"/>
      <c r="H34" s="34"/>
      <c r="I34" s="34"/>
      <c r="J34" s="34"/>
      <c r="K34" s="34"/>
      <c r="L34" s="34"/>
      <c r="M34" s="16"/>
      <c r="N34" s="16"/>
      <c r="O34" s="16"/>
      <c r="P34" s="16"/>
    </row>
    <row r="35" spans="2:16">
      <c r="B35" s="7"/>
      <c r="C35" s="7"/>
      <c r="D35" s="7"/>
      <c r="E35" s="7"/>
      <c r="F35" s="7"/>
      <c r="G35" s="3"/>
      <c r="H35" s="3"/>
      <c r="I35" s="3"/>
      <c r="J35" s="3"/>
      <c r="K35" s="3"/>
      <c r="L35" s="3"/>
    </row>
  </sheetData>
  <sheetProtection selectLockedCells="1"/>
  <mergeCells count="11">
    <mergeCell ref="Q2:Y2"/>
    <mergeCell ref="E20:E21"/>
    <mergeCell ref="G20:G21"/>
    <mergeCell ref="I20:I21"/>
    <mergeCell ref="K20:K21"/>
    <mergeCell ref="M20:M21"/>
    <mergeCell ref="E23:E24"/>
    <mergeCell ref="G23:G24"/>
    <mergeCell ref="I23:I24"/>
    <mergeCell ref="K23:K24"/>
    <mergeCell ref="M23:M24"/>
  </mergeCells>
  <printOptions horizontalCentered="1"/>
  <pageMargins left="0" right="0" top="0.78740157480314965" bottom="0.78740157480314965" header="0.31496062992125984" footer="0.31496062992125984"/>
  <pageSetup paperSize="9" scale="65"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Vorberechnung</vt:lpstr>
      <vt:lpstr>Daten</vt:lpstr>
      <vt:lpstr>Diagramm</vt:lpstr>
      <vt:lpstr>Daten!Print_Area</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Sibylle Wilke</dc:creator>
  <cp:lastModifiedBy>Vogel, Tommy</cp:lastModifiedBy>
  <cp:lastPrinted>2018-02-09T08:56:15Z</cp:lastPrinted>
  <dcterms:created xsi:type="dcterms:W3CDTF">2010-08-25T11:28:54Z</dcterms:created>
  <dcterms:modified xsi:type="dcterms:W3CDTF">2024-11-04T09:41:33Z</dcterms:modified>
</cp:coreProperties>
</file>